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838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'Foglio1'!$A$1:$BH$43</definedName>
  </definedNames>
  <calcPr fullCalcOnLoad="1"/>
</workbook>
</file>

<file path=xl/sharedStrings.xml><?xml version="1.0" encoding="utf-8"?>
<sst xmlns="http://schemas.openxmlformats.org/spreadsheetml/2006/main" count="195" uniqueCount="143">
  <si>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</si>
  <si>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</si>
  <si>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</si>
  <si>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</si>
  <si>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</si>
  <si>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</si>
  <si>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</si>
  <si>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</si>
  <si>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</si>
  <si>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</si>
  <si>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</si>
  <si>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</si>
  <si>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</si>
  <si>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</si>
  <si>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</si>
  <si>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</si>
  <si>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</si>
  <si>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</si>
  <si>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</si>
  <si>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</si>
  <si>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</si>
  <si>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</si>
  <si>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</si>
  <si>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</si>
  <si>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</si>
  <si>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</si>
  <si>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</si>
  <si>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</si>
  <si>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</si>
  <si>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</si>
  <si>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</si>
  <si>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</si>
  <si>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</si>
  <si>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</si>
  <si>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</si>
  <si>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</si>
  <si>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</si>
  <si>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</si>
  <si>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</si>
  <si>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</si>
  <si>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</si>
  <si>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</si>
  <si>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</si>
  <si>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</si>
  <si>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</si>
  <si>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</si>
  <si>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</si>
  <si>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</si>
  <si>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</si>
  <si>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</si>
  <si>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</si>
  <si>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</si>
  <si>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</si>
  <si>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</si>
  <si>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</si>
  <si>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</si>
  <si>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</si>
  <si>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</si>
  <si>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</si>
  <si>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</si>
  <si>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</si>
  <si>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</si>
  <si>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</si>
  <si>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</si>
  <si>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</si>
  <si>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</si>
  <si>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</si>
  <si>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</si>
  <si>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</si>
  <si>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</si>
  <si>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</si>
  <si>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</si>
  <si>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</si>
  <si>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</si>
  <si>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</si>
  <si>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</si>
  <si>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</si>
  <si>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</si>
  <si>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</si>
  <si>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</si>
  <si>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</si>
  <si>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</si>
  <si>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</si>
  <si>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</si>
  <si>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</si>
  <si>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</si>
  <si>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</si>
  <si>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</si>
  <si>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</si>
  <si>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</si>
  <si>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</si>
  <si>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</si>
  <si>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     </t>
  </si>
  <si>
    <t xml:space="preserve">  </t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</si>
  <si>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</si>
  <si>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</si>
  <si>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</si>
  <si>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</si>
  <si>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 xml:space="preserve">    </t>
  </si>
  <si>
    <t>LUCIA</t>
  </si>
  <si>
    <t>FILOMENA</t>
  </si>
  <si>
    <t>SI</t>
  </si>
  <si>
    <t>MOLINARO</t>
  </si>
  <si>
    <t>GIUSEPPA</t>
  </si>
  <si>
    <t>LIO</t>
  </si>
  <si>
    <t>GIOVANNINA</t>
  </si>
  <si>
    <t>MANCUSO</t>
  </si>
  <si>
    <t>ASSUNTA</t>
  </si>
  <si>
    <t>BUTERA</t>
  </si>
  <si>
    <t>ANNA MARIA</t>
  </si>
  <si>
    <t>SCALISE</t>
  </si>
  <si>
    <t>SANTA</t>
  </si>
  <si>
    <t>MAZZA</t>
  </si>
  <si>
    <t>TERESA</t>
  </si>
  <si>
    <t xml:space="preserve">CARDAMONE </t>
  </si>
  <si>
    <t>ANTONIA</t>
  </si>
  <si>
    <t xml:space="preserve">           Dott.ssa Roberta Ferrari</t>
  </si>
  <si>
    <t xml:space="preserve">     IL DIRIGENTE SCOLASTICO</t>
  </si>
  <si>
    <t>SIRIANNI</t>
  </si>
  <si>
    <t>ADRIANA</t>
  </si>
  <si>
    <t>ROCCA</t>
  </si>
  <si>
    <t>CARMELA</t>
  </si>
  <si>
    <t>E</t>
  </si>
  <si>
    <t>F</t>
  </si>
  <si>
    <t>G</t>
  </si>
  <si>
    <t xml:space="preserve"> *N.B.:Se B+C+D+E+F+G&gt;10  =10</t>
  </si>
  <si>
    <t xml:space="preserve">                                                                                         PERSONALE ENTRATO A FAR PARTE DELL'ORGANICO DELL'ISTITUTO DAL 1° SETTEMBRE 2016</t>
  </si>
  <si>
    <t>IULIANO</t>
  </si>
  <si>
    <t xml:space="preserve">ROSA MARIA </t>
  </si>
  <si>
    <t>BAGNATO</t>
  </si>
  <si>
    <t>MARIAGRAZIA</t>
  </si>
  <si>
    <t xml:space="preserve">DE FAZIO </t>
  </si>
  <si>
    <t>ROSA</t>
  </si>
  <si>
    <t>FAZIO</t>
  </si>
  <si>
    <t>ANNA</t>
  </si>
  <si>
    <t xml:space="preserve"> </t>
  </si>
  <si>
    <r>
      <t xml:space="preserve">NOTA : </t>
    </r>
    <r>
      <rPr>
        <sz val="11"/>
        <color indexed="10"/>
        <rFont val="Arial"/>
        <family val="2"/>
      </rPr>
      <t>L'Ins</t>
    </r>
    <r>
      <rPr>
        <b/>
        <sz val="11"/>
        <color indexed="10"/>
        <rFont val="Arial"/>
        <family val="2"/>
      </rPr>
      <t xml:space="preserve"> BONACCI Maria Grazia non viene inserita in graduatoria perché beneficiaria della precedenza prevista al Titolo III dell' O.M.- Mobilità 2017/18 del 12 aprile 2017</t>
    </r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</si>
  <si>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>) si riferisce alla nota (5bis), cui rinvia, per i TRASFERIMENTI D’UFFICIO, L'ALLEGATO D - TABELLA A) - ANZIANITA' DI SERVIZIO - lett. C del C.C.N.I. 2017-2018</t>
    </r>
  </si>
  <si>
    <t xml:space="preserve">      Serrastretta,  19 maggio 2017</t>
  </si>
  <si>
    <t>LA  PRESENTE GRADUATORIA E' DEFINITIVA,  AVVERSO LA STESSA E' ESPERIBILE RICORSO AL T.A.R. O RICORSO STRAORDINARIO AL CAPO DELLO STATO, SECONDO LA NORMATIVA VIGENTE.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</si>
  <si>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2017/2018 (</t>
    </r>
    <r>
      <rPr>
        <b/>
        <sz val="10"/>
        <rFont val="Arial"/>
        <family val="2"/>
      </rPr>
      <t>P</t>
    </r>
    <r>
      <rPr>
        <b/>
        <i/>
        <sz val="10"/>
        <rFont val="Arial"/>
        <family val="2"/>
      </rPr>
      <t>osti di Scuola dell' Infanzia) PROT. N. 2210      del  19/05/2017</t>
    </r>
  </si>
  <si>
    <t>Firma autografa sostituita a mezzo stampa art.3 Comma 2 D.Lgs n. 39/93</t>
  </si>
  <si>
    <r>
      <t xml:space="preserve">  </t>
    </r>
    <r>
      <rPr>
        <b/>
        <sz val="10"/>
        <rFont val="Arial"/>
        <family val="2"/>
      </rPr>
      <t xml:space="preserve"> F.TO IL DIRIGENTE SCOLASTICO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</si>
</sst>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78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i/>
      <sz val="12"/>
      <color indexed="10"/>
      <name val="Arial"/>
      <family val="2"/>
    </font>
    <font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Arial"/>
      <family val="2"/>
    </font>
    <font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3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4" fillId="0" borderId="22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23" xfId="0" applyFont="1" applyFill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4" fillId="33" borderId="17" xfId="0" applyFont="1" applyFill="1" applyBorder="1" applyAlignment="1" applyProtection="1">
      <alignment horizontal="centerContinuous" vertical="center"/>
      <protection/>
    </xf>
    <xf numFmtId="0" fontId="14" fillId="0" borderId="16" xfId="0" applyFont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16" fillId="0" borderId="16" xfId="0" applyFont="1" applyBorder="1" applyAlignment="1" applyProtection="1">
      <alignment horizontal="centerContinuous" vertical="center"/>
      <protection/>
    </xf>
    <xf numFmtId="0" fontId="15" fillId="0" borderId="24" xfId="0" applyFont="1" applyBorder="1" applyAlignment="1" applyProtection="1">
      <alignment horizontal="centerContinuous" vertical="center" wrapText="1"/>
      <protection/>
    </xf>
    <xf numFmtId="0" fontId="16" fillId="0" borderId="17" xfId="0" applyFont="1" applyBorder="1" applyAlignment="1" applyProtection="1">
      <alignment horizontal="centerContinuous" vertical="center" wrapText="1"/>
      <protection/>
    </xf>
    <xf numFmtId="0" fontId="14" fillId="34" borderId="21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35" borderId="17" xfId="0" applyFont="1" applyFill="1" applyBorder="1" applyAlignment="1" applyProtection="1">
      <alignment textRotation="90" wrapText="1"/>
      <protection/>
    </xf>
    <xf numFmtId="0" fontId="17" fillId="0" borderId="17" xfId="0" applyFont="1" applyBorder="1" applyAlignment="1" applyProtection="1">
      <alignment textRotation="90" wrapText="1"/>
      <protection/>
    </xf>
    <xf numFmtId="0" fontId="17" fillId="0" borderId="25" xfId="0" applyFont="1" applyBorder="1" applyAlignment="1" applyProtection="1">
      <alignment horizontal="right" vertical="justify" textRotation="90" wrapText="1"/>
      <protection/>
    </xf>
    <xf numFmtId="0" fontId="14" fillId="35" borderId="25" xfId="0" applyFont="1" applyFill="1" applyBorder="1" applyAlignment="1" applyProtection="1">
      <alignment horizontal="right" vertical="justify" textRotation="90" wrapText="1"/>
      <protection/>
    </xf>
    <xf numFmtId="0" fontId="19" fillId="0" borderId="25" xfId="0" applyFont="1" applyBorder="1" applyAlignment="1" applyProtection="1">
      <alignment horizontal="left" vertical="center" textRotation="90" wrapText="1"/>
      <protection/>
    </xf>
    <xf numFmtId="0" fontId="17" fillId="0" borderId="25" xfId="0" applyFont="1" applyBorder="1" applyAlignment="1" applyProtection="1">
      <alignment textRotation="90" wrapText="1"/>
      <protection/>
    </xf>
    <xf numFmtId="0" fontId="14" fillId="35" borderId="16" xfId="0" applyFont="1" applyFill="1" applyBorder="1" applyAlignment="1" applyProtection="1">
      <alignment textRotation="90" wrapText="1"/>
      <protection/>
    </xf>
    <xf numFmtId="0" fontId="17" fillId="0" borderId="23" xfId="0" applyFont="1" applyBorder="1" applyAlignment="1" applyProtection="1">
      <alignment textRotation="90" wrapText="1"/>
      <protection/>
    </xf>
    <xf numFmtId="0" fontId="14" fillId="35" borderId="25" xfId="0" applyFont="1" applyFill="1" applyBorder="1" applyAlignment="1" applyProtection="1">
      <alignment textRotation="90" wrapText="1"/>
      <protection/>
    </xf>
    <xf numFmtId="0" fontId="21" fillId="0" borderId="26" xfId="0" applyFont="1" applyBorder="1" applyAlignment="1" applyProtection="1">
      <alignment textRotation="90" wrapText="1"/>
      <protection/>
    </xf>
    <xf numFmtId="0" fontId="17" fillId="34" borderId="21" xfId="0" applyFont="1" applyFill="1" applyBorder="1" applyAlignment="1" applyProtection="1">
      <alignment textRotation="90" wrapText="1"/>
      <protection/>
    </xf>
    <xf numFmtId="0" fontId="14" fillId="35" borderId="27" xfId="0" applyFont="1" applyFill="1" applyBorder="1" applyAlignment="1" applyProtection="1">
      <alignment textRotation="90" wrapText="1"/>
      <protection/>
    </xf>
    <xf numFmtId="0" fontId="17" fillId="34" borderId="28" xfId="0" applyFont="1" applyFill="1" applyBorder="1" applyAlignment="1" applyProtection="1">
      <alignment textRotation="90" wrapText="1"/>
      <protection/>
    </xf>
    <xf numFmtId="0" fontId="17" fillId="0" borderId="24" xfId="0" applyFont="1" applyBorder="1" applyAlignment="1" applyProtection="1">
      <alignment textRotation="90" wrapText="1"/>
      <protection/>
    </xf>
    <xf numFmtId="0" fontId="18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17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4" fillId="34" borderId="26" xfId="0" applyFont="1" applyFill="1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/>
      <protection/>
    </xf>
    <xf numFmtId="49" fontId="23" fillId="0" borderId="3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4" fillId="0" borderId="31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"/>
      <protection/>
    </xf>
    <xf numFmtId="49" fontId="14" fillId="0" borderId="33" xfId="0" applyNumberFormat="1" applyFont="1" applyFill="1" applyBorder="1" applyAlignment="1" applyProtection="1">
      <alignment horizontal="center"/>
      <protection/>
    </xf>
    <xf numFmtId="49" fontId="14" fillId="35" borderId="34" xfId="0" applyNumberFormat="1" applyFont="1" applyFill="1" applyBorder="1" applyAlignment="1" applyProtection="1">
      <alignment/>
      <protection/>
    </xf>
    <xf numFmtId="49" fontId="14" fillId="0" borderId="35" xfId="0" applyNumberFormat="1" applyFont="1" applyFill="1" applyBorder="1" applyAlignment="1" applyProtection="1">
      <alignment horizontal="center"/>
      <protection/>
    </xf>
    <xf numFmtId="49" fontId="14" fillId="35" borderId="35" xfId="0" applyNumberFormat="1" applyFont="1" applyFill="1" applyBorder="1" applyAlignment="1" applyProtection="1">
      <alignment horizontal="center"/>
      <protection/>
    </xf>
    <xf numFmtId="49" fontId="22" fillId="0" borderId="32" xfId="0" applyNumberFormat="1" applyFont="1" applyFill="1" applyBorder="1" applyAlignment="1" applyProtection="1">
      <alignment horizontal="center"/>
      <protection/>
    </xf>
    <xf numFmtId="49" fontId="14" fillId="35" borderId="32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Fill="1" applyBorder="1" applyAlignment="1" applyProtection="1">
      <alignment horizontal="center"/>
      <protection/>
    </xf>
    <xf numFmtId="49" fontId="14" fillId="0" borderId="36" xfId="0" applyNumberFormat="1" applyFont="1" applyFill="1" applyBorder="1" applyAlignment="1" applyProtection="1">
      <alignment horizontal="center"/>
      <protection/>
    </xf>
    <xf numFmtId="49" fontId="14" fillId="34" borderId="37" xfId="0" applyNumberFormat="1" applyFont="1" applyFill="1" applyBorder="1" applyAlignment="1" applyProtection="1">
      <alignment horizontal="center"/>
      <protection/>
    </xf>
    <xf numFmtId="49" fontId="14" fillId="35" borderId="34" xfId="0" applyNumberFormat="1" applyFont="1" applyFill="1" applyBorder="1" applyAlignment="1" applyProtection="1">
      <alignment horizontal="center"/>
      <protection/>
    </xf>
    <xf numFmtId="49" fontId="14" fillId="35" borderId="36" xfId="0" applyNumberFormat="1" applyFont="1" applyFill="1" applyBorder="1" applyAlignment="1" applyProtection="1">
      <alignment horizontal="center"/>
      <protection/>
    </xf>
    <xf numFmtId="49" fontId="14" fillId="34" borderId="36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2" fillId="0" borderId="0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  <protection/>
    </xf>
    <xf numFmtId="0" fontId="72" fillId="0" borderId="0" xfId="0" applyFont="1" applyFill="1" applyBorder="1" applyAlignment="1" applyProtection="1">
      <alignment horizontal="center"/>
      <protection/>
    </xf>
    <xf numFmtId="0" fontId="73" fillId="0" borderId="0" xfId="0" applyFont="1" applyFill="1" applyBorder="1" applyAlignment="1" applyProtection="1">
      <alignment horizontal="center"/>
      <protection hidden="1"/>
    </xf>
    <xf numFmtId="0" fontId="72" fillId="0" borderId="0" xfId="0" applyFont="1" applyFill="1" applyBorder="1" applyAlignment="1" applyProtection="1">
      <alignment horizontal="center"/>
      <protection hidden="1"/>
    </xf>
    <xf numFmtId="0" fontId="74" fillId="0" borderId="0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 applyProtection="1">
      <alignment/>
      <protection/>
    </xf>
    <xf numFmtId="0" fontId="75" fillId="0" borderId="0" xfId="0" applyFont="1" applyFill="1" applyBorder="1" applyAlignment="1" applyProtection="1">
      <alignment/>
      <protection locked="0"/>
    </xf>
    <xf numFmtId="0" fontId="76" fillId="0" borderId="0" xfId="0" applyFont="1" applyFill="1" applyBorder="1" applyAlignment="1" applyProtection="1">
      <alignment/>
      <protection/>
    </xf>
    <xf numFmtId="0" fontId="31" fillId="0" borderId="25" xfId="0" applyFont="1" applyBorder="1" applyAlignment="1" applyProtection="1">
      <alignment/>
      <protection locked="0"/>
    </xf>
    <xf numFmtId="0" fontId="31" fillId="35" borderId="25" xfId="0" applyFont="1" applyFill="1" applyBorder="1" applyAlignment="1" applyProtection="1">
      <alignment horizontal="center"/>
      <protection locked="0"/>
    </xf>
    <xf numFmtId="0" fontId="31" fillId="0" borderId="25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4" fillId="35" borderId="25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/>
    </xf>
    <xf numFmtId="0" fontId="31" fillId="0" borderId="25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31" fillId="34" borderId="25" xfId="0" applyFont="1" applyFill="1" applyBorder="1" applyAlignment="1" applyProtection="1">
      <alignment horizontal="center"/>
      <protection/>
    </xf>
    <xf numFmtId="0" fontId="14" fillId="34" borderId="25" xfId="0" applyFont="1" applyFill="1" applyBorder="1" applyAlignment="1" applyProtection="1">
      <alignment horizontal="center"/>
      <protection hidden="1"/>
    </xf>
    <xf numFmtId="0" fontId="32" fillId="0" borderId="25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31" fillId="0" borderId="32" xfId="0" applyFont="1" applyBorder="1" applyAlignment="1" applyProtection="1">
      <alignment/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31" fillId="35" borderId="32" xfId="0" applyFont="1" applyFill="1" applyBorder="1" applyAlignment="1" applyProtection="1">
      <alignment horizontal="center"/>
      <protection locked="0"/>
    </xf>
    <xf numFmtId="0" fontId="31" fillId="0" borderId="32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/>
      <protection locked="0"/>
    </xf>
    <xf numFmtId="0" fontId="14" fillId="35" borderId="32" xfId="0" applyFont="1" applyFill="1" applyBorder="1" applyAlignment="1" applyProtection="1">
      <alignment horizontal="center"/>
      <protection locked="0"/>
    </xf>
    <xf numFmtId="0" fontId="31" fillId="0" borderId="32" xfId="0" applyFont="1" applyFill="1" applyBorder="1" applyAlignment="1" applyProtection="1">
      <alignment horizontal="center"/>
      <protection hidden="1"/>
    </xf>
    <xf numFmtId="0" fontId="14" fillId="0" borderId="32" xfId="0" applyFont="1" applyFill="1" applyBorder="1" applyAlignment="1" applyProtection="1">
      <alignment horizontal="center"/>
      <protection hidden="1"/>
    </xf>
    <xf numFmtId="0" fontId="31" fillId="34" borderId="32" xfId="0" applyFont="1" applyFill="1" applyBorder="1" applyAlignment="1" applyProtection="1">
      <alignment horizontal="center"/>
      <protection/>
    </xf>
    <xf numFmtId="0" fontId="14" fillId="34" borderId="32" xfId="0" applyFont="1" applyFill="1" applyBorder="1" applyAlignment="1" applyProtection="1">
      <alignment horizontal="center"/>
      <protection hidden="1"/>
    </xf>
    <xf numFmtId="0" fontId="32" fillId="0" borderId="32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/>
      <protection locked="0"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32" fillId="0" borderId="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left"/>
      <protection locked="0"/>
    </xf>
    <xf numFmtId="0" fontId="73" fillId="0" borderId="0" xfId="0" applyFont="1" applyFill="1" applyBorder="1" applyAlignment="1" applyProtection="1">
      <alignment horizontal="left"/>
      <protection locked="0"/>
    </xf>
    <xf numFmtId="0" fontId="72" fillId="0" borderId="0" xfId="0" applyFont="1" applyFill="1" applyBorder="1" applyAlignment="1" applyProtection="1">
      <alignment horizontal="left"/>
      <protection locked="0"/>
    </xf>
    <xf numFmtId="0" fontId="73" fillId="0" borderId="0" xfId="0" applyFont="1" applyFill="1" applyBorder="1" applyAlignment="1" applyProtection="1">
      <alignment horizontal="left"/>
      <protection/>
    </xf>
    <xf numFmtId="0" fontId="72" fillId="0" borderId="0" xfId="0" applyFont="1" applyFill="1" applyBorder="1" applyAlignment="1" applyProtection="1">
      <alignment horizontal="left"/>
      <protection/>
    </xf>
    <xf numFmtId="0" fontId="73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Fill="1" applyBorder="1" applyAlignment="1" applyProtection="1">
      <alignment horizontal="left"/>
      <protection hidden="1"/>
    </xf>
    <xf numFmtId="0" fontId="74" fillId="0" borderId="0" xfId="0" applyFont="1" applyFill="1" applyBorder="1" applyAlignment="1" applyProtection="1">
      <alignment horizontal="left"/>
      <protection/>
    </xf>
    <xf numFmtId="0" fontId="71" fillId="0" borderId="0" xfId="0" applyFont="1" applyFill="1" applyBorder="1" applyAlignment="1" applyProtection="1">
      <alignment horizontal="left"/>
      <protection locked="0"/>
    </xf>
    <xf numFmtId="0" fontId="70" fillId="0" borderId="0" xfId="0" applyFont="1" applyFill="1" applyBorder="1" applyAlignment="1">
      <alignment horizontal="left"/>
    </xf>
    <xf numFmtId="0" fontId="70" fillId="0" borderId="0" xfId="0" applyFont="1" applyFill="1" applyAlignment="1">
      <alignment horizontal="left"/>
    </xf>
    <xf numFmtId="0" fontId="11" fillId="0" borderId="2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73" fillId="35" borderId="25" xfId="0" applyFont="1" applyFill="1" applyBorder="1" applyAlignment="1" applyProtection="1">
      <alignment horizontal="center"/>
      <protection locked="0"/>
    </xf>
    <xf numFmtId="0" fontId="77" fillId="35" borderId="25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8" fillId="0" borderId="32" xfId="0" applyFont="1" applyFill="1" applyBorder="1" applyAlignment="1" applyProtection="1">
      <alignment horizontal="center" vertical="center" textRotation="90"/>
      <protection/>
    </xf>
    <xf numFmtId="0" fontId="8" fillId="0" borderId="38" xfId="0" applyFont="1" applyFill="1" applyBorder="1" applyAlignment="1" applyProtection="1">
      <alignment horizontal="center" vertical="center" textRotation="90"/>
      <protection/>
    </xf>
    <xf numFmtId="0" fontId="8" fillId="0" borderId="39" xfId="0" applyFont="1" applyFill="1" applyBorder="1" applyAlignment="1" applyProtection="1">
      <alignment horizontal="center" vertical="center" textRotation="90"/>
      <protection/>
    </xf>
    <xf numFmtId="0" fontId="26" fillId="0" borderId="0" xfId="0" applyFont="1" applyFill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 vertical="center" textRotation="90"/>
      <protection/>
    </xf>
    <xf numFmtId="0" fontId="0" fillId="0" borderId="41" xfId="0" applyFont="1" applyBorder="1" applyAlignment="1" applyProtection="1">
      <alignment horizontal="left" vertical="center" textRotation="90"/>
      <protection/>
    </xf>
    <xf numFmtId="0" fontId="0" fillId="0" borderId="42" xfId="0" applyFont="1" applyBorder="1" applyAlignment="1" applyProtection="1">
      <alignment horizontal="left" vertical="center" textRotation="90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right" vertical="justify" textRotation="90" wrapText="1"/>
      <protection/>
    </xf>
    <xf numFmtId="0" fontId="17" fillId="0" borderId="21" xfId="0" applyFont="1" applyBorder="1" applyAlignment="1" applyProtection="1">
      <alignment horizontal="right" vertical="justify" textRotation="90" wrapText="1"/>
      <protection/>
    </xf>
    <xf numFmtId="0" fontId="17" fillId="0" borderId="28" xfId="0" applyFont="1" applyBorder="1" applyAlignment="1" applyProtection="1">
      <alignment horizontal="right" vertical="justify" textRotation="90" wrapText="1"/>
      <protection/>
    </xf>
    <xf numFmtId="0" fontId="76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5"/>
  <sheetViews>
    <sheetView tabSelected="1" zoomScalePageLayoutView="0" workbookViewId="0" topLeftCell="A1">
      <pane ySplit="5" topLeftCell="A33" activePane="bottomLeft" state="frozen"/>
      <selection pane="topLeft" activeCell="A1" sqref="A1"/>
      <selection pane="bottomLeft" activeCell="J43" sqref="J43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3.85156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hidden="1" customWidth="1"/>
    <col min="42" max="42" width="4.140625" style="0" hidden="1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4.140625" style="0" customWidth="1"/>
    <col min="58" max="58" width="6.7109375" style="0" customWidth="1"/>
    <col min="59" max="59" width="7.421875" style="0" hidden="1" customWidth="1"/>
    <col min="60" max="60" width="3.7109375" style="95" customWidth="1"/>
    <col min="61" max="61" width="6.28125" style="95" customWidth="1"/>
  </cols>
  <sheetData>
    <row r="1" spans="2:59" ht="17.25" thickBot="1">
      <c r="B1" s="1"/>
      <c r="C1" s="1"/>
      <c r="D1" s="2"/>
      <c r="E1" s="3"/>
      <c r="F1" s="4" t="s">
        <v>140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7"/>
    </row>
    <row r="2" spans="1:71" ht="15.75" thickBot="1">
      <c r="A2" s="188" t="s">
        <v>26</v>
      </c>
      <c r="B2" s="192" t="s">
        <v>27</v>
      </c>
      <c r="C2" s="192" t="s">
        <v>28</v>
      </c>
      <c r="D2" s="195" t="s">
        <v>29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90"/>
      <c r="BF2" s="184" t="s">
        <v>70</v>
      </c>
      <c r="BG2" s="7"/>
      <c r="BH2" s="199"/>
      <c r="BI2" s="182"/>
      <c r="BJ2" s="95"/>
      <c r="BK2" s="95"/>
      <c r="BL2" s="95"/>
      <c r="BM2" s="95"/>
      <c r="BN2" s="95"/>
      <c r="BO2" s="95"/>
      <c r="BP2" s="95"/>
      <c r="BQ2" s="95"/>
      <c r="BR2" s="95"/>
      <c r="BS2" s="95"/>
    </row>
    <row r="3" spans="1:71" ht="12.75">
      <c r="A3" s="189"/>
      <c r="B3" s="193"/>
      <c r="C3" s="193"/>
      <c r="D3" s="196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13</v>
      </c>
      <c r="AS3" s="27"/>
      <c r="AT3" s="37" t="s">
        <v>5</v>
      </c>
      <c r="AU3" s="27"/>
      <c r="AV3" s="37" t="s">
        <v>14</v>
      </c>
      <c r="AW3" s="27"/>
      <c r="AX3" s="24" t="s">
        <v>15</v>
      </c>
      <c r="AY3" s="30"/>
      <c r="AZ3" s="24" t="s">
        <v>122</v>
      </c>
      <c r="BA3" s="30"/>
      <c r="BB3" s="24" t="s">
        <v>123</v>
      </c>
      <c r="BC3" s="30"/>
      <c r="BD3" s="38" t="s">
        <v>124</v>
      </c>
      <c r="BE3" s="91"/>
      <c r="BF3" s="185"/>
      <c r="BG3" s="21"/>
      <c r="BH3" s="199"/>
      <c r="BI3" s="183"/>
      <c r="BJ3" s="95"/>
      <c r="BK3" s="95"/>
      <c r="BL3" s="95"/>
      <c r="BM3" s="95"/>
      <c r="BN3" s="95"/>
      <c r="BO3" s="95"/>
      <c r="BP3" s="95"/>
      <c r="BQ3" s="95"/>
      <c r="BR3" s="95"/>
      <c r="BS3" s="95"/>
    </row>
    <row r="4" spans="1:71" ht="18" customHeight="1" thickBot="1">
      <c r="A4" s="189"/>
      <c r="B4" s="193"/>
      <c r="C4" s="193"/>
      <c r="D4" s="196"/>
      <c r="E4" s="39" t="s">
        <v>16</v>
      </c>
      <c r="F4" s="40"/>
      <c r="G4" s="41" t="s">
        <v>17</v>
      </c>
      <c r="H4" s="40"/>
      <c r="I4" s="42" t="s">
        <v>18</v>
      </c>
      <c r="J4" s="40"/>
      <c r="K4" s="43" t="s">
        <v>19</v>
      </c>
      <c r="L4" s="44"/>
      <c r="M4" s="45" t="s">
        <v>20</v>
      </c>
      <c r="N4" s="46"/>
      <c r="O4" s="42" t="s">
        <v>21</v>
      </c>
      <c r="P4" s="47"/>
      <c r="Q4" s="48"/>
      <c r="R4" s="40"/>
      <c r="S4" s="42" t="s">
        <v>22</v>
      </c>
      <c r="T4" s="47"/>
      <c r="U4" s="48"/>
      <c r="V4" s="40"/>
      <c r="W4" s="45" t="s">
        <v>23</v>
      </c>
      <c r="X4" s="40"/>
      <c r="Y4" s="48" t="s">
        <v>24</v>
      </c>
      <c r="Z4" s="49"/>
      <c r="AA4" s="48"/>
      <c r="AB4" s="47"/>
      <c r="AC4" s="50" t="s">
        <v>25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125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92"/>
      <c r="BF4" s="185"/>
      <c r="BG4" s="7"/>
      <c r="BH4" s="199"/>
      <c r="BI4" s="183"/>
      <c r="BJ4" s="95"/>
      <c r="BK4" s="95"/>
      <c r="BL4" s="95"/>
      <c r="BM4" s="95"/>
      <c r="BN4" s="95"/>
      <c r="BO4" s="95"/>
      <c r="BP4" s="95"/>
      <c r="BQ4" s="95"/>
      <c r="BR4" s="95"/>
      <c r="BS4" s="95"/>
    </row>
    <row r="5" spans="1:71" ht="111" customHeight="1">
      <c r="A5" s="190"/>
      <c r="B5" s="194"/>
      <c r="C5" s="194"/>
      <c r="D5" s="197"/>
      <c r="E5" s="58" t="s">
        <v>30</v>
      </c>
      <c r="F5" s="59" t="s">
        <v>31</v>
      </c>
      <c r="G5" s="58" t="s">
        <v>30</v>
      </c>
      <c r="H5" s="60" t="s">
        <v>32</v>
      </c>
      <c r="I5" s="61" t="s">
        <v>33</v>
      </c>
      <c r="J5" s="62" t="s">
        <v>34</v>
      </c>
      <c r="K5" s="61" t="s">
        <v>35</v>
      </c>
      <c r="L5" s="62" t="s">
        <v>36</v>
      </c>
      <c r="M5" s="61" t="s">
        <v>37</v>
      </c>
      <c r="N5" s="62" t="s">
        <v>38</v>
      </c>
      <c r="O5" s="58" t="s">
        <v>30</v>
      </c>
      <c r="P5" s="63" t="s">
        <v>39</v>
      </c>
      <c r="Q5" s="58" t="s">
        <v>30</v>
      </c>
      <c r="R5" s="63" t="s">
        <v>40</v>
      </c>
      <c r="S5" s="58" t="s">
        <v>30</v>
      </c>
      <c r="T5" s="63" t="s">
        <v>41</v>
      </c>
      <c r="U5" s="58" t="s">
        <v>30</v>
      </c>
      <c r="V5" s="63" t="s">
        <v>42</v>
      </c>
      <c r="W5" s="58" t="s">
        <v>30</v>
      </c>
      <c r="X5" s="63" t="s">
        <v>43</v>
      </c>
      <c r="Y5" s="64" t="s">
        <v>44</v>
      </c>
      <c r="Z5" s="63" t="s">
        <v>45</v>
      </c>
      <c r="AA5" s="64" t="s">
        <v>44</v>
      </c>
      <c r="AB5" s="65" t="s">
        <v>46</v>
      </c>
      <c r="AC5" s="66" t="s">
        <v>44</v>
      </c>
      <c r="AD5" s="67" t="s">
        <v>47</v>
      </c>
      <c r="AE5" s="68" t="s">
        <v>48</v>
      </c>
      <c r="AF5" s="69" t="s">
        <v>44</v>
      </c>
      <c r="AG5" s="59" t="s">
        <v>49</v>
      </c>
      <c r="AH5" s="58" t="s">
        <v>50</v>
      </c>
      <c r="AI5" s="63" t="s">
        <v>51</v>
      </c>
      <c r="AJ5" s="58" t="s">
        <v>52</v>
      </c>
      <c r="AK5" s="63" t="s">
        <v>53</v>
      </c>
      <c r="AL5" s="64" t="s">
        <v>44</v>
      </c>
      <c r="AM5" s="65" t="s">
        <v>54</v>
      </c>
      <c r="AN5" s="70" t="s">
        <v>55</v>
      </c>
      <c r="AO5" s="64" t="s">
        <v>56</v>
      </c>
      <c r="AP5" s="63" t="s">
        <v>57</v>
      </c>
      <c r="AQ5" s="64" t="s">
        <v>44</v>
      </c>
      <c r="AR5" s="63" t="s">
        <v>58</v>
      </c>
      <c r="AS5" s="66" t="s">
        <v>59</v>
      </c>
      <c r="AT5" s="63" t="s">
        <v>60</v>
      </c>
      <c r="AU5" s="66" t="s">
        <v>61</v>
      </c>
      <c r="AV5" s="63" t="s">
        <v>62</v>
      </c>
      <c r="AW5" s="66" t="s">
        <v>63</v>
      </c>
      <c r="AX5" s="63" t="s">
        <v>64</v>
      </c>
      <c r="AY5" s="66" t="s">
        <v>65</v>
      </c>
      <c r="AZ5" s="63" t="s">
        <v>66</v>
      </c>
      <c r="BA5" s="64" t="s">
        <v>44</v>
      </c>
      <c r="BB5" s="63" t="s">
        <v>67</v>
      </c>
      <c r="BC5" s="64" t="s">
        <v>44</v>
      </c>
      <c r="BD5" s="71" t="s">
        <v>68</v>
      </c>
      <c r="BE5" s="89" t="s">
        <v>69</v>
      </c>
      <c r="BF5" s="186"/>
      <c r="BG5" s="93" t="s">
        <v>71</v>
      </c>
      <c r="BH5" s="199"/>
      <c r="BI5" s="183"/>
      <c r="BJ5" s="95"/>
      <c r="BK5" s="95"/>
      <c r="BL5" s="95"/>
      <c r="BM5" s="95"/>
      <c r="BN5" s="95"/>
      <c r="BO5" s="95"/>
      <c r="BP5" s="95"/>
      <c r="BQ5" s="95"/>
      <c r="BR5" s="95"/>
      <c r="BS5" s="95"/>
    </row>
    <row r="6" spans="1:60" ht="18" thickBot="1">
      <c r="A6" s="103"/>
      <c r="B6" s="104"/>
      <c r="C6" s="104"/>
      <c r="D6" s="105"/>
      <c r="E6" s="106"/>
      <c r="F6" s="107" t="s">
        <v>72</v>
      </c>
      <c r="G6" s="108"/>
      <c r="H6" s="107" t="s">
        <v>72</v>
      </c>
      <c r="I6" s="107"/>
      <c r="J6" s="109" t="s">
        <v>73</v>
      </c>
      <c r="K6" s="110"/>
      <c r="L6" s="109" t="s">
        <v>73</v>
      </c>
      <c r="M6" s="110"/>
      <c r="N6" s="111" t="s">
        <v>74</v>
      </c>
      <c r="O6" s="110"/>
      <c r="P6" s="111" t="s">
        <v>75</v>
      </c>
      <c r="Q6" s="110"/>
      <c r="R6" s="111" t="s">
        <v>76</v>
      </c>
      <c r="S6" s="110"/>
      <c r="T6" s="111" t="s">
        <v>77</v>
      </c>
      <c r="U6" s="110"/>
      <c r="V6" s="111" t="s">
        <v>74</v>
      </c>
      <c r="W6" s="110"/>
      <c r="X6" s="111" t="s">
        <v>76</v>
      </c>
      <c r="Y6" s="110"/>
      <c r="Z6" s="111" t="s">
        <v>78</v>
      </c>
      <c r="AA6" s="110"/>
      <c r="AB6" s="112" t="s">
        <v>79</v>
      </c>
      <c r="AC6" s="110"/>
      <c r="AD6" s="112" t="s">
        <v>80</v>
      </c>
      <c r="AE6" s="113"/>
      <c r="AF6" s="114"/>
      <c r="AG6" s="107" t="s">
        <v>81</v>
      </c>
      <c r="AH6" s="108"/>
      <c r="AI6" s="111" t="s">
        <v>82</v>
      </c>
      <c r="AJ6" s="110"/>
      <c r="AK6" s="111" t="s">
        <v>74</v>
      </c>
      <c r="AL6" s="115"/>
      <c r="AM6" s="112" t="s">
        <v>81</v>
      </c>
      <c r="AN6" s="113"/>
      <c r="AO6" s="114"/>
      <c r="AP6" s="107" t="s">
        <v>83</v>
      </c>
      <c r="AQ6" s="108"/>
      <c r="AR6" s="111" t="s">
        <v>84</v>
      </c>
      <c r="AS6" s="110"/>
      <c r="AT6" s="111" t="s">
        <v>85</v>
      </c>
      <c r="AU6" s="110"/>
      <c r="AV6" s="111" t="s">
        <v>74</v>
      </c>
      <c r="AW6" s="110"/>
      <c r="AX6" s="111" t="s">
        <v>86</v>
      </c>
      <c r="AY6" s="110"/>
      <c r="AZ6" s="111" t="s">
        <v>85</v>
      </c>
      <c r="BA6" s="110"/>
      <c r="BB6" s="111" t="s">
        <v>87</v>
      </c>
      <c r="BC6" s="115"/>
      <c r="BD6" s="112" t="s">
        <v>88</v>
      </c>
      <c r="BE6" s="116"/>
      <c r="BF6" s="111"/>
      <c r="BG6" s="94"/>
      <c r="BH6" s="96"/>
    </row>
    <row r="7" spans="1:61" s="97" customFormat="1" ht="14.25" thickBot="1">
      <c r="A7" s="139">
        <v>1</v>
      </c>
      <c r="B7" s="136" t="s">
        <v>110</v>
      </c>
      <c r="C7" s="136" t="s">
        <v>111</v>
      </c>
      <c r="D7" s="140">
        <v>52</v>
      </c>
      <c r="E7" s="137">
        <v>39</v>
      </c>
      <c r="F7" s="138">
        <f aca="true" t="shared" si="0" ref="F7:F14">E7*6</f>
        <v>234</v>
      </c>
      <c r="G7" s="141"/>
      <c r="H7" s="142">
        <f aca="true" t="shared" si="1" ref="H7:H14">G7*6</f>
        <v>0</v>
      </c>
      <c r="I7" s="137">
        <v>4</v>
      </c>
      <c r="J7" s="143">
        <f aca="true" t="shared" si="2" ref="J7:J12">I7*3</f>
        <v>12</v>
      </c>
      <c r="K7" s="141"/>
      <c r="L7" s="144">
        <f aca="true" t="shared" si="3" ref="L7:L12">K7*3</f>
        <v>0</v>
      </c>
      <c r="M7" s="141"/>
      <c r="N7" s="142">
        <f aca="true" t="shared" si="4" ref="N7:N14">M7*3</f>
        <v>0</v>
      </c>
      <c r="O7" s="141"/>
      <c r="P7" s="142">
        <f aca="true" t="shared" si="5" ref="P7:P14">O7*0.5</f>
        <v>0</v>
      </c>
      <c r="Q7" s="141"/>
      <c r="R7" s="142">
        <f>Q7*0.5</f>
        <v>0</v>
      </c>
      <c r="S7" s="137">
        <v>5</v>
      </c>
      <c r="T7" s="138">
        <f>IF(S7&gt;5,10,S7*2)</f>
        <v>10</v>
      </c>
      <c r="U7" s="137">
        <v>34</v>
      </c>
      <c r="V7" s="138">
        <f aca="true" t="shared" si="6" ref="V7:V16">U7*3</f>
        <v>102</v>
      </c>
      <c r="W7" s="137"/>
      <c r="X7" s="138">
        <f aca="true" t="shared" si="7" ref="X7:X16">W7</f>
        <v>0</v>
      </c>
      <c r="Y7" s="141"/>
      <c r="Z7" s="142">
        <f aca="true" t="shared" si="8" ref="Z7:Z14">IF(Y7="si",1.5,0)</f>
        <v>0</v>
      </c>
      <c r="AA7" s="141"/>
      <c r="AB7" s="142">
        <f aca="true" t="shared" si="9" ref="AB7:AB14">IF(AA7="si",3,0)</f>
        <v>0</v>
      </c>
      <c r="AC7" s="141" t="s">
        <v>101</v>
      </c>
      <c r="AD7" s="138">
        <f aca="true" t="shared" si="10" ref="AD7:AD14">IF(AC7="si",10,0)</f>
        <v>10</v>
      </c>
      <c r="AE7" s="145">
        <f aca="true" t="shared" si="11" ref="AE7:AE14">F7+H7+J7+L7+N7+P7+R7+T7+V7+X7+Z7+AB7+AD7</f>
        <v>368</v>
      </c>
      <c r="AF7" s="141" t="s">
        <v>101</v>
      </c>
      <c r="AG7" s="138">
        <f aca="true" t="shared" si="12" ref="AG7:AG14">IF(AF7="si",6,0)</f>
        <v>6</v>
      </c>
      <c r="AH7" s="141"/>
      <c r="AI7" s="142">
        <v>0</v>
      </c>
      <c r="AJ7" s="137"/>
      <c r="AK7" s="138">
        <f aca="true" t="shared" si="13" ref="AK7:AK14">AJ7*3</f>
        <v>0</v>
      </c>
      <c r="AL7" s="141"/>
      <c r="AM7" s="142">
        <f aca="true" t="shared" si="14" ref="AM7:AM14">IF(AL7="si",6,0)</f>
        <v>0</v>
      </c>
      <c r="AN7" s="145">
        <f aca="true" t="shared" si="15" ref="AN7:AN14">AG7+AI7+AK7+AM7</f>
        <v>6</v>
      </c>
      <c r="AO7" s="141"/>
      <c r="AP7" s="142">
        <f aca="true" t="shared" si="16" ref="AP7:AP14">AO7*3</f>
        <v>0</v>
      </c>
      <c r="AQ7" s="141" t="s">
        <v>101</v>
      </c>
      <c r="AR7" s="138">
        <f aca="true" t="shared" si="17" ref="AR7:AR14">IF(AQ7="si",12,0)</f>
        <v>12</v>
      </c>
      <c r="AS7" s="141"/>
      <c r="AT7" s="142">
        <f aca="true" t="shared" si="18" ref="AT7:AT14">AS7*5</f>
        <v>0</v>
      </c>
      <c r="AU7" s="141"/>
      <c r="AV7" s="142">
        <f aca="true" t="shared" si="19" ref="AV7:AV14">AU7*3</f>
        <v>0</v>
      </c>
      <c r="AW7" s="141"/>
      <c r="AX7" s="142">
        <f aca="true" t="shared" si="20" ref="AX7:AX14">AW7</f>
        <v>0</v>
      </c>
      <c r="AY7" s="137">
        <v>1</v>
      </c>
      <c r="AZ7" s="138">
        <f aca="true" t="shared" si="21" ref="AZ7:AZ14">AY7*5</f>
        <v>5</v>
      </c>
      <c r="BA7" s="141"/>
      <c r="BB7" s="142">
        <f aca="true" t="shared" si="22" ref="BB7:BB14">IF(BA7="si",5,0)</f>
        <v>0</v>
      </c>
      <c r="BC7" s="141"/>
      <c r="BD7" s="142">
        <f aca="true" t="shared" si="23" ref="BD7:BD14">IF(BC7="si",1,0)</f>
        <v>0</v>
      </c>
      <c r="BE7" s="146">
        <f aca="true" t="shared" si="24" ref="BE7:BE14">SUM(AP7+AR7+AT7+AV7+AX7+AZ7+BB7+BD7)</f>
        <v>17</v>
      </c>
      <c r="BF7" s="147">
        <f aca="true" t="shared" si="25" ref="BF7:BF14">AE7+AN7+BE7</f>
        <v>391</v>
      </c>
      <c r="BG7" s="148"/>
      <c r="BH7" s="149"/>
      <c r="BI7" s="150"/>
    </row>
    <row r="8" spans="1:61" s="97" customFormat="1" ht="14.25" thickBot="1">
      <c r="A8" s="139">
        <v>2</v>
      </c>
      <c r="B8" s="136" t="s">
        <v>104</v>
      </c>
      <c r="C8" s="136" t="s">
        <v>105</v>
      </c>
      <c r="D8" s="140">
        <v>56</v>
      </c>
      <c r="E8" s="137">
        <v>33</v>
      </c>
      <c r="F8" s="138">
        <f t="shared" si="0"/>
        <v>198</v>
      </c>
      <c r="G8" s="141"/>
      <c r="H8" s="142">
        <f t="shared" si="1"/>
        <v>0</v>
      </c>
      <c r="I8" s="137">
        <v>4</v>
      </c>
      <c r="J8" s="143">
        <f t="shared" si="2"/>
        <v>12</v>
      </c>
      <c r="K8" s="141"/>
      <c r="L8" s="144">
        <f t="shared" si="3"/>
        <v>0</v>
      </c>
      <c r="M8" s="141">
        <v>1</v>
      </c>
      <c r="N8" s="142">
        <f t="shared" si="4"/>
        <v>3</v>
      </c>
      <c r="O8" s="141"/>
      <c r="P8" s="142">
        <f t="shared" si="5"/>
        <v>0</v>
      </c>
      <c r="Q8" s="141"/>
      <c r="R8" s="142">
        <f aca="true" t="shared" si="26" ref="R8:R14">Q8</f>
        <v>0</v>
      </c>
      <c r="S8" s="137">
        <v>5</v>
      </c>
      <c r="T8" s="138">
        <f aca="true" t="shared" si="27" ref="T8:T14">IF(S8&gt;5,10,S8*2)</f>
        <v>10</v>
      </c>
      <c r="U8" s="137">
        <v>7</v>
      </c>
      <c r="V8" s="138">
        <f t="shared" si="6"/>
        <v>21</v>
      </c>
      <c r="W8" s="137"/>
      <c r="X8" s="138">
        <f t="shared" si="7"/>
        <v>0</v>
      </c>
      <c r="Y8" s="141"/>
      <c r="Z8" s="142">
        <f t="shared" si="8"/>
        <v>0</v>
      </c>
      <c r="AA8" s="141"/>
      <c r="AB8" s="142">
        <f t="shared" si="9"/>
        <v>0</v>
      </c>
      <c r="AC8" s="141"/>
      <c r="AD8" s="138">
        <f t="shared" si="10"/>
        <v>0</v>
      </c>
      <c r="AE8" s="145">
        <f t="shared" si="11"/>
        <v>244</v>
      </c>
      <c r="AF8" s="141" t="s">
        <v>101</v>
      </c>
      <c r="AG8" s="138">
        <f t="shared" si="12"/>
        <v>6</v>
      </c>
      <c r="AH8" s="141"/>
      <c r="AI8" s="142">
        <f aca="true" t="shared" si="28" ref="AI8:AI14">AH8*4</f>
        <v>0</v>
      </c>
      <c r="AJ8" s="137"/>
      <c r="AK8" s="138">
        <f t="shared" si="13"/>
        <v>0</v>
      </c>
      <c r="AL8" s="141"/>
      <c r="AM8" s="142">
        <f t="shared" si="14"/>
        <v>0</v>
      </c>
      <c r="AN8" s="145">
        <f t="shared" si="15"/>
        <v>6</v>
      </c>
      <c r="AO8" s="141"/>
      <c r="AP8" s="142">
        <f t="shared" si="16"/>
        <v>0</v>
      </c>
      <c r="AQ8" s="141" t="s">
        <v>101</v>
      </c>
      <c r="AR8" s="138">
        <f t="shared" si="17"/>
        <v>12</v>
      </c>
      <c r="AS8" s="141"/>
      <c r="AT8" s="142">
        <f t="shared" si="18"/>
        <v>0</v>
      </c>
      <c r="AU8" s="141"/>
      <c r="AV8" s="142">
        <f t="shared" si="19"/>
        <v>0</v>
      </c>
      <c r="AW8" s="141"/>
      <c r="AX8" s="142">
        <f t="shared" si="20"/>
        <v>0</v>
      </c>
      <c r="AY8" s="137"/>
      <c r="AZ8" s="138">
        <f t="shared" si="21"/>
        <v>0</v>
      </c>
      <c r="BA8" s="141"/>
      <c r="BB8" s="142">
        <f t="shared" si="22"/>
        <v>0</v>
      </c>
      <c r="BC8" s="141"/>
      <c r="BD8" s="142">
        <f t="shared" si="23"/>
        <v>0</v>
      </c>
      <c r="BE8" s="146">
        <f t="shared" si="24"/>
        <v>12</v>
      </c>
      <c r="BF8" s="147">
        <f t="shared" si="25"/>
        <v>262</v>
      </c>
      <c r="BG8" s="148"/>
      <c r="BH8" s="149"/>
      <c r="BI8" s="150"/>
    </row>
    <row r="9" spans="1:135" s="97" customFormat="1" ht="13.5">
      <c r="A9" s="139">
        <v>3</v>
      </c>
      <c r="B9" s="136" t="s">
        <v>108</v>
      </c>
      <c r="C9" s="136" t="s">
        <v>109</v>
      </c>
      <c r="D9" s="140">
        <v>57</v>
      </c>
      <c r="E9" s="137">
        <v>34</v>
      </c>
      <c r="F9" s="138">
        <f t="shared" si="0"/>
        <v>204</v>
      </c>
      <c r="G9" s="141"/>
      <c r="H9" s="142">
        <f t="shared" si="1"/>
        <v>0</v>
      </c>
      <c r="I9" s="137">
        <v>3</v>
      </c>
      <c r="J9" s="143">
        <f t="shared" si="2"/>
        <v>9</v>
      </c>
      <c r="K9" s="141"/>
      <c r="L9" s="144">
        <f t="shared" si="3"/>
        <v>0</v>
      </c>
      <c r="M9" s="141"/>
      <c r="N9" s="142">
        <f t="shared" si="4"/>
        <v>0</v>
      </c>
      <c r="O9" s="141"/>
      <c r="P9" s="142">
        <f t="shared" si="5"/>
        <v>0</v>
      </c>
      <c r="Q9" s="141"/>
      <c r="R9" s="142">
        <f t="shared" si="26"/>
        <v>0</v>
      </c>
      <c r="S9" s="137">
        <v>5</v>
      </c>
      <c r="T9" s="138">
        <f t="shared" si="27"/>
        <v>10</v>
      </c>
      <c r="U9" s="137">
        <v>4</v>
      </c>
      <c r="V9" s="138">
        <f t="shared" si="6"/>
        <v>12</v>
      </c>
      <c r="W9" s="137"/>
      <c r="X9" s="138">
        <f t="shared" si="7"/>
        <v>0</v>
      </c>
      <c r="Y9" s="141"/>
      <c r="Z9" s="142">
        <f t="shared" si="8"/>
        <v>0</v>
      </c>
      <c r="AA9" s="141"/>
      <c r="AB9" s="142">
        <f t="shared" si="9"/>
        <v>0</v>
      </c>
      <c r="AC9" s="141"/>
      <c r="AD9" s="138">
        <f t="shared" si="10"/>
        <v>0</v>
      </c>
      <c r="AE9" s="145">
        <f t="shared" si="11"/>
        <v>235</v>
      </c>
      <c r="AF9" s="141" t="s">
        <v>101</v>
      </c>
      <c r="AG9" s="138">
        <f t="shared" si="12"/>
        <v>6</v>
      </c>
      <c r="AH9" s="141"/>
      <c r="AI9" s="142">
        <f t="shared" si="28"/>
        <v>0</v>
      </c>
      <c r="AJ9" s="180">
        <v>1</v>
      </c>
      <c r="AK9" s="138">
        <f t="shared" si="13"/>
        <v>3</v>
      </c>
      <c r="AL9" s="141"/>
      <c r="AM9" s="142">
        <f t="shared" si="14"/>
        <v>0</v>
      </c>
      <c r="AN9" s="145">
        <f t="shared" si="15"/>
        <v>9</v>
      </c>
      <c r="AO9" s="141"/>
      <c r="AP9" s="142">
        <f t="shared" si="16"/>
        <v>0</v>
      </c>
      <c r="AQ9" s="141" t="s">
        <v>101</v>
      </c>
      <c r="AR9" s="138">
        <f t="shared" si="17"/>
        <v>12</v>
      </c>
      <c r="AS9" s="141"/>
      <c r="AT9" s="142">
        <f t="shared" si="18"/>
        <v>0</v>
      </c>
      <c r="AU9" s="141"/>
      <c r="AV9" s="142">
        <f t="shared" si="19"/>
        <v>0</v>
      </c>
      <c r="AW9" s="141"/>
      <c r="AX9" s="142">
        <f t="shared" si="20"/>
        <v>0</v>
      </c>
      <c r="AY9" s="137"/>
      <c r="AZ9" s="138">
        <f t="shared" si="21"/>
        <v>0</v>
      </c>
      <c r="BA9" s="141"/>
      <c r="BB9" s="142">
        <f t="shared" si="22"/>
        <v>0</v>
      </c>
      <c r="BC9" s="141"/>
      <c r="BD9" s="142">
        <f t="shared" si="23"/>
        <v>0</v>
      </c>
      <c r="BE9" s="146">
        <f t="shared" si="24"/>
        <v>12</v>
      </c>
      <c r="BF9" s="147">
        <f t="shared" si="25"/>
        <v>256</v>
      </c>
      <c r="BG9" s="148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</row>
    <row r="10" spans="1:72" s="164" customFormat="1" ht="14.25" thickBot="1">
      <c r="A10" s="139">
        <v>4</v>
      </c>
      <c r="B10" s="136" t="s">
        <v>118</v>
      </c>
      <c r="C10" s="136" t="s">
        <v>119</v>
      </c>
      <c r="D10" s="140">
        <v>53</v>
      </c>
      <c r="E10" s="137">
        <v>39</v>
      </c>
      <c r="F10" s="138">
        <f>E10*6</f>
        <v>234</v>
      </c>
      <c r="G10" s="141"/>
      <c r="H10" s="142">
        <f>G10*6</f>
        <v>0</v>
      </c>
      <c r="I10" s="137">
        <v>1</v>
      </c>
      <c r="J10" s="143">
        <f>I10*3</f>
        <v>3</v>
      </c>
      <c r="K10" s="141"/>
      <c r="L10" s="144">
        <f>K10*3</f>
        <v>0</v>
      </c>
      <c r="M10" s="141"/>
      <c r="N10" s="142">
        <f>M10*3</f>
        <v>0</v>
      </c>
      <c r="O10" s="141"/>
      <c r="P10" s="142">
        <f>O10*0.5</f>
        <v>0</v>
      </c>
      <c r="Q10" s="141"/>
      <c r="R10" s="142">
        <f>Q10</f>
        <v>0</v>
      </c>
      <c r="S10" s="137">
        <v>1</v>
      </c>
      <c r="T10" s="138">
        <f>IF(S10&gt;5,10,S10*2)</f>
        <v>2</v>
      </c>
      <c r="U10" s="137"/>
      <c r="V10" s="138">
        <f t="shared" si="6"/>
        <v>0</v>
      </c>
      <c r="W10" s="137"/>
      <c r="X10" s="138">
        <f t="shared" si="7"/>
        <v>0</v>
      </c>
      <c r="Y10" s="141"/>
      <c r="Z10" s="142">
        <f>IF(Y10="si",1.5,0)</f>
        <v>0</v>
      </c>
      <c r="AA10" s="141"/>
      <c r="AB10" s="142">
        <f>IF(AA10="si",3,0)</f>
        <v>0</v>
      </c>
      <c r="AC10" s="141"/>
      <c r="AD10" s="138">
        <f>IF(AC10="si",10,0)</f>
        <v>0</v>
      </c>
      <c r="AE10" s="145">
        <f>F10+H10+J10+L10+N10+P10+R10+T10+V10+X10+Z10+AB10+AD10</f>
        <v>239</v>
      </c>
      <c r="AF10" s="141" t="s">
        <v>101</v>
      </c>
      <c r="AG10" s="138">
        <f>IF(AF10="si",6,0)</f>
        <v>6</v>
      </c>
      <c r="AH10" s="141"/>
      <c r="AI10" s="142">
        <f>AH10*4</f>
        <v>0</v>
      </c>
      <c r="AJ10" s="137"/>
      <c r="AK10" s="138">
        <f>AJ10*3</f>
        <v>0</v>
      </c>
      <c r="AL10" s="141"/>
      <c r="AM10" s="142">
        <f>IF(AL10="si",6,0)</f>
        <v>0</v>
      </c>
      <c r="AN10" s="145">
        <f>AG10+AI10+AK10+AM10</f>
        <v>6</v>
      </c>
      <c r="AO10" s="141"/>
      <c r="AP10" s="142">
        <f>AO10*3</f>
        <v>0</v>
      </c>
      <c r="AQ10" s="141"/>
      <c r="AR10" s="138">
        <f>IF(AQ10="si",12,0)</f>
        <v>0</v>
      </c>
      <c r="AS10" s="141"/>
      <c r="AT10" s="142">
        <f>AS10*5</f>
        <v>0</v>
      </c>
      <c r="AU10" s="141"/>
      <c r="AV10" s="142">
        <f>AU10*3</f>
        <v>0</v>
      </c>
      <c r="AW10" s="141"/>
      <c r="AX10" s="142">
        <f>AW10</f>
        <v>0</v>
      </c>
      <c r="AY10" s="137"/>
      <c r="AZ10" s="138">
        <f>AY10*5</f>
        <v>0</v>
      </c>
      <c r="BA10" s="141"/>
      <c r="BB10" s="142">
        <f>IF(BA10="si",5,0)</f>
        <v>0</v>
      </c>
      <c r="BC10" s="141"/>
      <c r="BD10" s="142">
        <f>IF(BC10="si",1,0)</f>
        <v>0</v>
      </c>
      <c r="BE10" s="146">
        <f>SUM(AP10+AR10+AT10+AV10+AX10+AZ10+BB10+BD10)</f>
        <v>0</v>
      </c>
      <c r="BF10" s="147">
        <f>AE10+AN10+BE10</f>
        <v>245</v>
      </c>
      <c r="BG10" s="162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</row>
    <row r="11" spans="1:61" s="97" customFormat="1" ht="14.25" thickBot="1">
      <c r="A11" s="139">
        <v>5</v>
      </c>
      <c r="B11" s="136" t="s">
        <v>102</v>
      </c>
      <c r="C11" s="136" t="s">
        <v>103</v>
      </c>
      <c r="D11" s="140">
        <v>53</v>
      </c>
      <c r="E11" s="137">
        <v>32</v>
      </c>
      <c r="F11" s="138">
        <f t="shared" si="0"/>
        <v>192</v>
      </c>
      <c r="G11" s="141"/>
      <c r="H11" s="142">
        <f t="shared" si="1"/>
        <v>0</v>
      </c>
      <c r="I11" s="137">
        <v>2</v>
      </c>
      <c r="J11" s="143">
        <f t="shared" si="2"/>
        <v>6</v>
      </c>
      <c r="K11" s="141"/>
      <c r="L11" s="144">
        <f t="shared" si="3"/>
        <v>0</v>
      </c>
      <c r="M11" s="141"/>
      <c r="N11" s="142">
        <f t="shared" si="4"/>
        <v>0</v>
      </c>
      <c r="O11" s="141"/>
      <c r="P11" s="142">
        <f t="shared" si="5"/>
        <v>0</v>
      </c>
      <c r="Q11" s="141"/>
      <c r="R11" s="142">
        <f t="shared" si="26"/>
        <v>0</v>
      </c>
      <c r="S11" s="137">
        <v>5</v>
      </c>
      <c r="T11" s="138">
        <f t="shared" si="27"/>
        <v>10</v>
      </c>
      <c r="U11" s="137">
        <v>7</v>
      </c>
      <c r="V11" s="138">
        <f t="shared" si="6"/>
        <v>21</v>
      </c>
      <c r="W11" s="137"/>
      <c r="X11" s="138">
        <f t="shared" si="7"/>
        <v>0</v>
      </c>
      <c r="Y11" s="141"/>
      <c r="Z11" s="142">
        <f t="shared" si="8"/>
        <v>0</v>
      </c>
      <c r="AA11" s="141"/>
      <c r="AB11" s="142">
        <f t="shared" si="9"/>
        <v>0</v>
      </c>
      <c r="AC11" s="141"/>
      <c r="AD11" s="138">
        <f t="shared" si="10"/>
        <v>0</v>
      </c>
      <c r="AE11" s="145">
        <f t="shared" si="11"/>
        <v>229</v>
      </c>
      <c r="AF11" s="141"/>
      <c r="AG11" s="138">
        <f t="shared" si="12"/>
        <v>0</v>
      </c>
      <c r="AH11" s="141"/>
      <c r="AI11" s="142">
        <f t="shared" si="28"/>
        <v>0</v>
      </c>
      <c r="AJ11" s="137"/>
      <c r="AK11" s="138">
        <f t="shared" si="13"/>
        <v>0</v>
      </c>
      <c r="AL11" s="141"/>
      <c r="AM11" s="142">
        <f t="shared" si="14"/>
        <v>0</v>
      </c>
      <c r="AN11" s="145">
        <f t="shared" si="15"/>
        <v>0</v>
      </c>
      <c r="AO11" s="141"/>
      <c r="AP11" s="142">
        <f t="shared" si="16"/>
        <v>0</v>
      </c>
      <c r="AQ11" s="141" t="s">
        <v>101</v>
      </c>
      <c r="AR11" s="138">
        <f t="shared" si="17"/>
        <v>12</v>
      </c>
      <c r="AS11" s="141"/>
      <c r="AT11" s="142">
        <f t="shared" si="18"/>
        <v>0</v>
      </c>
      <c r="AU11" s="141"/>
      <c r="AV11" s="142">
        <f t="shared" si="19"/>
        <v>0</v>
      </c>
      <c r="AW11" s="141"/>
      <c r="AX11" s="142">
        <f t="shared" si="20"/>
        <v>0</v>
      </c>
      <c r="AY11" s="137"/>
      <c r="AZ11" s="138">
        <f t="shared" si="21"/>
        <v>0</v>
      </c>
      <c r="BA11" s="141"/>
      <c r="BB11" s="142">
        <f t="shared" si="22"/>
        <v>0</v>
      </c>
      <c r="BC11" s="141"/>
      <c r="BD11" s="142">
        <f t="shared" si="23"/>
        <v>0</v>
      </c>
      <c r="BE11" s="146">
        <f t="shared" si="24"/>
        <v>12</v>
      </c>
      <c r="BF11" s="147">
        <f t="shared" si="25"/>
        <v>241</v>
      </c>
      <c r="BG11" s="148"/>
      <c r="BH11" s="149"/>
      <c r="BI11" s="150"/>
    </row>
    <row r="12" spans="1:61" s="97" customFormat="1" ht="13.5">
      <c r="A12" s="139">
        <v>6</v>
      </c>
      <c r="B12" s="136" t="s">
        <v>106</v>
      </c>
      <c r="C12" s="136" t="s">
        <v>107</v>
      </c>
      <c r="D12" s="140">
        <v>55</v>
      </c>
      <c r="E12" s="137">
        <v>31</v>
      </c>
      <c r="F12" s="138">
        <f t="shared" si="0"/>
        <v>186</v>
      </c>
      <c r="G12" s="141"/>
      <c r="H12" s="142">
        <f t="shared" si="1"/>
        <v>0</v>
      </c>
      <c r="I12" s="137">
        <v>1</v>
      </c>
      <c r="J12" s="143">
        <f t="shared" si="2"/>
        <v>3</v>
      </c>
      <c r="K12" s="141"/>
      <c r="L12" s="144">
        <f t="shared" si="3"/>
        <v>0</v>
      </c>
      <c r="M12" s="141">
        <v>3</v>
      </c>
      <c r="N12" s="142">
        <f t="shared" si="4"/>
        <v>9</v>
      </c>
      <c r="O12" s="141"/>
      <c r="P12" s="142">
        <f t="shared" si="5"/>
        <v>0</v>
      </c>
      <c r="Q12" s="141"/>
      <c r="R12" s="142">
        <f t="shared" si="26"/>
        <v>0</v>
      </c>
      <c r="S12" s="137">
        <v>5</v>
      </c>
      <c r="T12" s="138">
        <f t="shared" si="27"/>
        <v>10</v>
      </c>
      <c r="U12" s="137">
        <v>2</v>
      </c>
      <c r="V12" s="138">
        <f t="shared" si="6"/>
        <v>6</v>
      </c>
      <c r="W12" s="137"/>
      <c r="X12" s="138">
        <f t="shared" si="7"/>
        <v>0</v>
      </c>
      <c r="Y12" s="141"/>
      <c r="Z12" s="142">
        <f t="shared" si="8"/>
        <v>0</v>
      </c>
      <c r="AA12" s="141"/>
      <c r="AB12" s="142">
        <f t="shared" si="9"/>
        <v>0</v>
      </c>
      <c r="AC12" s="141"/>
      <c r="AD12" s="138">
        <f t="shared" si="10"/>
        <v>0</v>
      </c>
      <c r="AE12" s="145">
        <f t="shared" si="11"/>
        <v>214</v>
      </c>
      <c r="AF12" s="141" t="s">
        <v>101</v>
      </c>
      <c r="AG12" s="138">
        <f t="shared" si="12"/>
        <v>6</v>
      </c>
      <c r="AH12" s="141"/>
      <c r="AI12" s="142">
        <f t="shared" si="28"/>
        <v>0</v>
      </c>
      <c r="AJ12" s="137"/>
      <c r="AK12" s="138">
        <f t="shared" si="13"/>
        <v>0</v>
      </c>
      <c r="AL12" s="141"/>
      <c r="AM12" s="142">
        <f t="shared" si="14"/>
        <v>0</v>
      </c>
      <c r="AN12" s="145">
        <f t="shared" si="15"/>
        <v>6</v>
      </c>
      <c r="AO12" s="141"/>
      <c r="AP12" s="142">
        <f t="shared" si="16"/>
        <v>0</v>
      </c>
      <c r="AQ12" s="141" t="s">
        <v>101</v>
      </c>
      <c r="AR12" s="138">
        <f t="shared" si="17"/>
        <v>12</v>
      </c>
      <c r="AS12" s="141"/>
      <c r="AT12" s="142">
        <f t="shared" si="18"/>
        <v>0</v>
      </c>
      <c r="AU12" s="141"/>
      <c r="AV12" s="142">
        <f t="shared" si="19"/>
        <v>0</v>
      </c>
      <c r="AW12" s="141"/>
      <c r="AX12" s="142">
        <f t="shared" si="20"/>
        <v>0</v>
      </c>
      <c r="AY12" s="137"/>
      <c r="AZ12" s="138">
        <f t="shared" si="21"/>
        <v>0</v>
      </c>
      <c r="BA12" s="141"/>
      <c r="BB12" s="142">
        <f t="shared" si="22"/>
        <v>0</v>
      </c>
      <c r="BC12" s="141"/>
      <c r="BD12" s="142">
        <f t="shared" si="23"/>
        <v>0</v>
      </c>
      <c r="BE12" s="146">
        <f t="shared" si="24"/>
        <v>12</v>
      </c>
      <c r="BF12" s="147">
        <f t="shared" si="25"/>
        <v>232</v>
      </c>
      <c r="BG12" s="148"/>
      <c r="BH12" s="149"/>
      <c r="BI12" s="150"/>
    </row>
    <row r="13" spans="1:61" s="97" customFormat="1" ht="13.5">
      <c r="A13" s="155">
        <v>7</v>
      </c>
      <c r="B13" s="151" t="s">
        <v>127</v>
      </c>
      <c r="C13" s="151" t="s">
        <v>128</v>
      </c>
      <c r="D13" s="152">
        <v>56</v>
      </c>
      <c r="E13" s="153">
        <v>24</v>
      </c>
      <c r="F13" s="154">
        <f t="shared" si="0"/>
        <v>144</v>
      </c>
      <c r="G13" s="156"/>
      <c r="H13" s="104">
        <v>0</v>
      </c>
      <c r="I13" s="153">
        <v>1</v>
      </c>
      <c r="J13" s="157">
        <v>3</v>
      </c>
      <c r="K13" s="156"/>
      <c r="L13" s="158">
        <v>0</v>
      </c>
      <c r="M13" s="156"/>
      <c r="N13" s="104">
        <v>0</v>
      </c>
      <c r="O13" s="156"/>
      <c r="P13" s="104">
        <v>0</v>
      </c>
      <c r="Q13" s="156"/>
      <c r="R13" s="104">
        <v>0</v>
      </c>
      <c r="S13" s="153">
        <v>5</v>
      </c>
      <c r="T13" s="154">
        <f t="shared" si="27"/>
        <v>10</v>
      </c>
      <c r="U13" s="153">
        <v>3</v>
      </c>
      <c r="V13" s="138">
        <f t="shared" si="6"/>
        <v>9</v>
      </c>
      <c r="W13" s="153"/>
      <c r="X13" s="154">
        <v>0</v>
      </c>
      <c r="Y13" s="156"/>
      <c r="Z13" s="104">
        <v>0</v>
      </c>
      <c r="AA13" s="156"/>
      <c r="AB13" s="104">
        <v>0</v>
      </c>
      <c r="AC13" s="156"/>
      <c r="AD13" s="154">
        <v>0</v>
      </c>
      <c r="AE13" s="145">
        <f t="shared" si="11"/>
        <v>166</v>
      </c>
      <c r="AF13" s="156" t="s">
        <v>101</v>
      </c>
      <c r="AG13" s="154">
        <f t="shared" si="12"/>
        <v>6</v>
      </c>
      <c r="AH13" s="156"/>
      <c r="AI13" s="104">
        <v>0</v>
      </c>
      <c r="AJ13" s="153"/>
      <c r="AK13" s="154">
        <v>0</v>
      </c>
      <c r="AL13" s="156"/>
      <c r="AM13" s="104">
        <v>0</v>
      </c>
      <c r="AN13" s="159">
        <v>6</v>
      </c>
      <c r="AO13" s="156"/>
      <c r="AP13" s="104">
        <v>0</v>
      </c>
      <c r="AQ13" s="156" t="s">
        <v>101</v>
      </c>
      <c r="AR13" s="154">
        <f t="shared" si="17"/>
        <v>12</v>
      </c>
      <c r="AS13" s="156"/>
      <c r="AT13" s="104">
        <v>0</v>
      </c>
      <c r="AU13" s="156"/>
      <c r="AV13" s="104">
        <v>0</v>
      </c>
      <c r="AW13" s="156"/>
      <c r="AX13" s="104">
        <v>0</v>
      </c>
      <c r="AY13" s="153"/>
      <c r="AZ13" s="154">
        <v>0</v>
      </c>
      <c r="BA13" s="156"/>
      <c r="BB13" s="104">
        <v>0</v>
      </c>
      <c r="BC13" s="156"/>
      <c r="BD13" s="104">
        <v>0</v>
      </c>
      <c r="BE13" s="160">
        <v>12</v>
      </c>
      <c r="BF13" s="147">
        <f t="shared" si="25"/>
        <v>184</v>
      </c>
      <c r="BG13" s="181"/>
      <c r="BH13" s="149"/>
      <c r="BI13" s="150"/>
    </row>
    <row r="14" spans="1:61" s="97" customFormat="1" ht="13.5">
      <c r="A14" s="155">
        <v>8</v>
      </c>
      <c r="B14" s="151" t="s">
        <v>112</v>
      </c>
      <c r="C14" s="151" t="s">
        <v>113</v>
      </c>
      <c r="D14" s="152">
        <v>61</v>
      </c>
      <c r="E14" s="153">
        <v>16</v>
      </c>
      <c r="F14" s="154">
        <f t="shared" si="0"/>
        <v>96</v>
      </c>
      <c r="G14" s="156"/>
      <c r="H14" s="104">
        <f t="shared" si="1"/>
        <v>0</v>
      </c>
      <c r="I14" s="153"/>
      <c r="J14" s="157"/>
      <c r="K14" s="156"/>
      <c r="L14" s="158"/>
      <c r="M14" s="156"/>
      <c r="N14" s="104">
        <f t="shared" si="4"/>
        <v>0</v>
      </c>
      <c r="O14" s="156"/>
      <c r="P14" s="104">
        <f t="shared" si="5"/>
        <v>0</v>
      </c>
      <c r="Q14" s="156"/>
      <c r="R14" s="104">
        <f t="shared" si="26"/>
        <v>0</v>
      </c>
      <c r="S14" s="153">
        <v>5</v>
      </c>
      <c r="T14" s="154">
        <f t="shared" si="27"/>
        <v>10</v>
      </c>
      <c r="U14" s="153">
        <v>1</v>
      </c>
      <c r="V14" s="154">
        <f t="shared" si="6"/>
        <v>3</v>
      </c>
      <c r="W14" s="153"/>
      <c r="X14" s="154">
        <f t="shared" si="7"/>
        <v>0</v>
      </c>
      <c r="Y14" s="156"/>
      <c r="Z14" s="104">
        <f t="shared" si="8"/>
        <v>0</v>
      </c>
      <c r="AA14" s="156"/>
      <c r="AB14" s="104">
        <f t="shared" si="9"/>
        <v>0</v>
      </c>
      <c r="AC14" s="156"/>
      <c r="AD14" s="154">
        <f t="shared" si="10"/>
        <v>0</v>
      </c>
      <c r="AE14" s="159">
        <f t="shared" si="11"/>
        <v>109</v>
      </c>
      <c r="AF14" s="156" t="s">
        <v>101</v>
      </c>
      <c r="AG14" s="154">
        <f t="shared" si="12"/>
        <v>6</v>
      </c>
      <c r="AH14" s="156"/>
      <c r="AI14" s="104">
        <f t="shared" si="28"/>
        <v>0</v>
      </c>
      <c r="AJ14" s="153"/>
      <c r="AK14" s="154">
        <f t="shared" si="13"/>
        <v>0</v>
      </c>
      <c r="AL14" s="156"/>
      <c r="AM14" s="104">
        <f t="shared" si="14"/>
        <v>0</v>
      </c>
      <c r="AN14" s="159">
        <f t="shared" si="15"/>
        <v>6</v>
      </c>
      <c r="AO14" s="156"/>
      <c r="AP14" s="104">
        <f t="shared" si="16"/>
        <v>0</v>
      </c>
      <c r="AQ14" s="156" t="s">
        <v>101</v>
      </c>
      <c r="AR14" s="154">
        <f t="shared" si="17"/>
        <v>12</v>
      </c>
      <c r="AS14" s="156"/>
      <c r="AT14" s="104">
        <f t="shared" si="18"/>
        <v>0</v>
      </c>
      <c r="AU14" s="156"/>
      <c r="AV14" s="104">
        <f t="shared" si="19"/>
        <v>0</v>
      </c>
      <c r="AW14" s="156"/>
      <c r="AX14" s="104">
        <f t="shared" si="20"/>
        <v>0</v>
      </c>
      <c r="AY14" s="153"/>
      <c r="AZ14" s="154">
        <f t="shared" si="21"/>
        <v>0</v>
      </c>
      <c r="BA14" s="156"/>
      <c r="BB14" s="104">
        <f t="shared" si="22"/>
        <v>0</v>
      </c>
      <c r="BC14" s="156"/>
      <c r="BD14" s="104">
        <f t="shared" si="23"/>
        <v>0</v>
      </c>
      <c r="BE14" s="160">
        <f t="shared" si="24"/>
        <v>12</v>
      </c>
      <c r="BF14" s="161">
        <f t="shared" si="25"/>
        <v>127</v>
      </c>
      <c r="BG14" s="181"/>
      <c r="BH14" s="149"/>
      <c r="BI14" s="150"/>
    </row>
    <row r="15" spans="1:72" s="164" customFormat="1" ht="13.5">
      <c r="A15" s="139">
        <v>9</v>
      </c>
      <c r="B15" s="136" t="s">
        <v>99</v>
      </c>
      <c r="C15" s="136" t="s">
        <v>100</v>
      </c>
      <c r="D15" s="140">
        <v>58</v>
      </c>
      <c r="E15" s="137">
        <v>9</v>
      </c>
      <c r="F15" s="138">
        <f>E15*6</f>
        <v>54</v>
      </c>
      <c r="G15" s="141"/>
      <c r="H15" s="142">
        <f>G15*6</f>
        <v>0</v>
      </c>
      <c r="I15" s="137">
        <v>6</v>
      </c>
      <c r="J15" s="143">
        <v>16</v>
      </c>
      <c r="K15" s="141"/>
      <c r="L15" s="144"/>
      <c r="M15" s="141"/>
      <c r="N15" s="142">
        <f>M15*3</f>
        <v>0</v>
      </c>
      <c r="O15" s="141"/>
      <c r="P15" s="142">
        <f>O15*0.5</f>
        <v>0</v>
      </c>
      <c r="Q15" s="141"/>
      <c r="R15" s="142">
        <f>Q15</f>
        <v>0</v>
      </c>
      <c r="S15" s="137">
        <v>5</v>
      </c>
      <c r="T15" s="138">
        <f>IF(S15&gt;5,10,S15*2)</f>
        <v>10</v>
      </c>
      <c r="U15" s="137">
        <v>2</v>
      </c>
      <c r="V15" s="138">
        <f t="shared" si="6"/>
        <v>6</v>
      </c>
      <c r="W15" s="137"/>
      <c r="X15" s="138">
        <f t="shared" si="7"/>
        <v>0</v>
      </c>
      <c r="Y15" s="141"/>
      <c r="Z15" s="142">
        <f>IF(Y15="si",1.5,0)</f>
        <v>0</v>
      </c>
      <c r="AA15" s="141"/>
      <c r="AB15" s="142">
        <f>IF(AA15="si",3,0)</f>
        <v>0</v>
      </c>
      <c r="AC15" s="141"/>
      <c r="AD15" s="138">
        <f>IF(AC15="si",10,0)</f>
        <v>0</v>
      </c>
      <c r="AE15" s="145">
        <f>F15+H15+J15+L15+N15+P15+R15+T15+V15+X15+Z15+AB15+AD15</f>
        <v>86</v>
      </c>
      <c r="AF15" s="141" t="s">
        <v>101</v>
      </c>
      <c r="AG15" s="138">
        <f>IF(AF15="si",6,0)</f>
        <v>6</v>
      </c>
      <c r="AH15" s="141"/>
      <c r="AI15" s="142">
        <f>AH15*4</f>
        <v>0</v>
      </c>
      <c r="AJ15" s="137"/>
      <c r="AK15" s="138">
        <f>AJ15*3</f>
        <v>0</v>
      </c>
      <c r="AL15" s="141"/>
      <c r="AM15" s="142">
        <f>IF(AL15="si",6,0)</f>
        <v>0</v>
      </c>
      <c r="AN15" s="145">
        <f>AG15+AI15+AK15+AM15</f>
        <v>6</v>
      </c>
      <c r="AO15" s="141"/>
      <c r="AP15" s="142">
        <f>AO15*3</f>
        <v>0</v>
      </c>
      <c r="AQ15" s="141" t="s">
        <v>101</v>
      </c>
      <c r="AR15" s="138">
        <f>IF(AQ15="si",12,0)</f>
        <v>12</v>
      </c>
      <c r="AS15" s="141"/>
      <c r="AT15" s="142">
        <f>AS15*5</f>
        <v>0</v>
      </c>
      <c r="AU15" s="141"/>
      <c r="AV15" s="142">
        <f>AU15*3</f>
        <v>0</v>
      </c>
      <c r="AW15" s="141"/>
      <c r="AX15" s="142">
        <f>AW15</f>
        <v>0</v>
      </c>
      <c r="AY15" s="137"/>
      <c r="AZ15" s="138">
        <f>AY15*5</f>
        <v>0</v>
      </c>
      <c r="BA15" s="141"/>
      <c r="BB15" s="142">
        <f>IF(BA15="si",5,0)</f>
        <v>0</v>
      </c>
      <c r="BC15" s="141"/>
      <c r="BD15" s="142">
        <f>IF(BC15="si",1,0)</f>
        <v>0</v>
      </c>
      <c r="BE15" s="146">
        <f>SUM(AP15+AR15+AT15+AV15+AX15+AZ15+BB15+BD15)</f>
        <v>12</v>
      </c>
      <c r="BF15" s="147">
        <f>AE15+AN15+BE15</f>
        <v>104</v>
      </c>
      <c r="BG15" s="162"/>
      <c r="BH15" s="149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</row>
    <row r="16" spans="1:72" s="164" customFormat="1" ht="14.25" thickBot="1">
      <c r="A16" s="139">
        <v>10</v>
      </c>
      <c r="B16" s="136" t="s">
        <v>114</v>
      </c>
      <c r="C16" s="136" t="s">
        <v>115</v>
      </c>
      <c r="D16" s="140">
        <v>56</v>
      </c>
      <c r="E16" s="137">
        <v>9</v>
      </c>
      <c r="F16" s="138">
        <f>E16*6</f>
        <v>54</v>
      </c>
      <c r="G16" s="141"/>
      <c r="H16" s="142">
        <f>G16*6</f>
        <v>0</v>
      </c>
      <c r="I16" s="137">
        <v>4</v>
      </c>
      <c r="J16" s="143">
        <v>12</v>
      </c>
      <c r="K16" s="141"/>
      <c r="L16" s="144"/>
      <c r="M16" s="141"/>
      <c r="N16" s="142">
        <f>M16*3</f>
        <v>0</v>
      </c>
      <c r="O16" s="141"/>
      <c r="P16" s="142">
        <f>O16*0.5</f>
        <v>0</v>
      </c>
      <c r="Q16" s="141"/>
      <c r="R16" s="142">
        <f>Q16</f>
        <v>0</v>
      </c>
      <c r="S16" s="137">
        <v>2</v>
      </c>
      <c r="T16" s="138">
        <f>IF(S16&gt;5,10,S16*2)</f>
        <v>4</v>
      </c>
      <c r="U16" s="179"/>
      <c r="V16" s="138">
        <f t="shared" si="6"/>
        <v>0</v>
      </c>
      <c r="W16" s="137"/>
      <c r="X16" s="138">
        <f t="shared" si="7"/>
        <v>0</v>
      </c>
      <c r="Y16" s="141"/>
      <c r="Z16" s="142">
        <f>IF(Y16="si",1.5,0)</f>
        <v>0</v>
      </c>
      <c r="AA16" s="141"/>
      <c r="AB16" s="142">
        <f>IF(AA16="si",3,0)</f>
        <v>0</v>
      </c>
      <c r="AC16" s="141"/>
      <c r="AD16" s="138">
        <f>IF(AC16="si",10,0)</f>
        <v>0</v>
      </c>
      <c r="AE16" s="145">
        <f>F16+H16+J16+L16+N16+P16+R16+T16+V16+X16+Z16+AB16+AD16</f>
        <v>70</v>
      </c>
      <c r="AF16" s="141" t="s">
        <v>101</v>
      </c>
      <c r="AG16" s="138">
        <f>IF(AF16="si",6,0)</f>
        <v>6</v>
      </c>
      <c r="AH16" s="141"/>
      <c r="AI16" s="142">
        <f>AH16*4</f>
        <v>0</v>
      </c>
      <c r="AJ16" s="137"/>
      <c r="AK16" s="138">
        <f>AJ16*3</f>
        <v>0</v>
      </c>
      <c r="AL16" s="141"/>
      <c r="AM16" s="142">
        <f>IF(AL16="si",6,0)</f>
        <v>0</v>
      </c>
      <c r="AN16" s="145">
        <f>AG16+AI16+AK16+AM16</f>
        <v>6</v>
      </c>
      <c r="AO16" s="141"/>
      <c r="AP16" s="142">
        <f>AO16*3</f>
        <v>0</v>
      </c>
      <c r="AQ16" s="141" t="s">
        <v>101</v>
      </c>
      <c r="AR16" s="138">
        <f>IF(AQ16="si",12,0)</f>
        <v>12</v>
      </c>
      <c r="AS16" s="141"/>
      <c r="AT16" s="142">
        <f>AS16*5</f>
        <v>0</v>
      </c>
      <c r="AU16" s="141"/>
      <c r="AV16" s="142">
        <f>AU16*3</f>
        <v>0</v>
      </c>
      <c r="AW16" s="141"/>
      <c r="AX16" s="142">
        <f>AW16</f>
        <v>0</v>
      </c>
      <c r="AY16" s="137"/>
      <c r="AZ16" s="138">
        <f>AY16*5</f>
        <v>0</v>
      </c>
      <c r="BA16" s="141"/>
      <c r="BB16" s="142">
        <f>IF(BA16="si",5,0)</f>
        <v>0</v>
      </c>
      <c r="BC16" s="141"/>
      <c r="BD16" s="142">
        <f>IF(BC16="si",1,0)</f>
        <v>0</v>
      </c>
      <c r="BE16" s="146">
        <f>SUM(AP16+AR16+AT16+AV16+AX16+AZ16+BB16+BD16)</f>
        <v>12</v>
      </c>
      <c r="BF16" s="147">
        <f>AE16+AN16+BE16</f>
        <v>88</v>
      </c>
      <c r="BG16" s="162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</row>
    <row r="17" spans="1:61" s="97" customFormat="1" ht="13.5">
      <c r="A17" s="139">
        <v>11</v>
      </c>
      <c r="B17" s="136" t="s">
        <v>120</v>
      </c>
      <c r="C17" s="136" t="s">
        <v>121</v>
      </c>
      <c r="D17" s="140">
        <v>59</v>
      </c>
      <c r="E17" s="137">
        <v>7</v>
      </c>
      <c r="F17" s="138">
        <f>E17*6</f>
        <v>42</v>
      </c>
      <c r="G17" s="141"/>
      <c r="H17" s="142">
        <f>G17*6</f>
        <v>0</v>
      </c>
      <c r="I17" s="137">
        <v>5</v>
      </c>
      <c r="J17" s="143">
        <v>14</v>
      </c>
      <c r="K17" s="141"/>
      <c r="L17" s="144"/>
      <c r="M17" s="141"/>
      <c r="N17" s="142">
        <f>M17*3</f>
        <v>0</v>
      </c>
      <c r="O17" s="141"/>
      <c r="P17" s="142">
        <f>O17*0.5</f>
        <v>0</v>
      </c>
      <c r="Q17" s="141"/>
      <c r="R17" s="142">
        <f>Q17</f>
        <v>0</v>
      </c>
      <c r="S17" s="137">
        <v>1</v>
      </c>
      <c r="T17" s="138">
        <f>IF(S17&gt;5,10,S17*2)</f>
        <v>2</v>
      </c>
      <c r="U17" s="137"/>
      <c r="V17" s="138">
        <f>U17*3</f>
        <v>0</v>
      </c>
      <c r="W17" s="137"/>
      <c r="X17" s="138">
        <f>W17</f>
        <v>0</v>
      </c>
      <c r="Y17" s="141"/>
      <c r="Z17" s="142">
        <f>IF(Y17="si",1.5,0)</f>
        <v>0</v>
      </c>
      <c r="AA17" s="141"/>
      <c r="AB17" s="142">
        <f>IF(AA17="si",3,0)</f>
        <v>0</v>
      </c>
      <c r="AC17" s="141"/>
      <c r="AD17" s="138">
        <f>IF(AC17="si",10,0)</f>
        <v>0</v>
      </c>
      <c r="AE17" s="145">
        <f>F17+H17+J17+L17+N17+P17+R17+T17+V17+X17+Z17+AB17+AD17</f>
        <v>58</v>
      </c>
      <c r="AF17" s="141" t="s">
        <v>101</v>
      </c>
      <c r="AG17" s="138">
        <f>IF(AF17="si",6,0)</f>
        <v>6</v>
      </c>
      <c r="AH17" s="141"/>
      <c r="AI17" s="142">
        <f>AH17*4</f>
        <v>0</v>
      </c>
      <c r="AJ17" s="137"/>
      <c r="AK17" s="138">
        <f>AJ17*3</f>
        <v>0</v>
      </c>
      <c r="AL17" s="141"/>
      <c r="AM17" s="142">
        <f>IF(AL17="si",6,0)</f>
        <v>0</v>
      </c>
      <c r="AN17" s="145">
        <f>AG17+AI17+AK17+AM17</f>
        <v>6</v>
      </c>
      <c r="AO17" s="141"/>
      <c r="AP17" s="142">
        <f>AO17*3</f>
        <v>0</v>
      </c>
      <c r="AQ17" s="141" t="s">
        <v>101</v>
      </c>
      <c r="AR17" s="138">
        <f>IF(AQ17="si",12,0)</f>
        <v>12</v>
      </c>
      <c r="AS17" s="141"/>
      <c r="AT17" s="142">
        <f>AS17*5</f>
        <v>0</v>
      </c>
      <c r="AU17" s="141"/>
      <c r="AV17" s="142">
        <f>AU17*3</f>
        <v>0</v>
      </c>
      <c r="AW17" s="141"/>
      <c r="AX17" s="142">
        <f>AW17</f>
        <v>0</v>
      </c>
      <c r="AY17" s="137"/>
      <c r="AZ17" s="138">
        <f>AY17*5</f>
        <v>0</v>
      </c>
      <c r="BA17" s="141"/>
      <c r="BB17" s="142">
        <f>IF(BA17="si",5,0)</f>
        <v>0</v>
      </c>
      <c r="BC17" s="141"/>
      <c r="BD17" s="142">
        <f>IF(BC17="si",1,0)</f>
        <v>0</v>
      </c>
      <c r="BE17" s="146">
        <f>SUM(AP17+AR17+AT17+AV17+AX17+AZ17+BB17+BD17)</f>
        <v>12</v>
      </c>
      <c r="BF17" s="147">
        <f>AE17+AN17+BE17</f>
        <v>76</v>
      </c>
      <c r="BG17" s="177"/>
      <c r="BH17" s="149"/>
      <c r="BI17" s="150"/>
    </row>
    <row r="18" spans="1:61" s="131" customFormat="1" ht="13.5">
      <c r="A18" s="121"/>
      <c r="B18" s="122"/>
      <c r="C18" s="122"/>
      <c r="D18" s="123"/>
      <c r="E18" s="124"/>
      <c r="F18" s="125"/>
      <c r="G18" s="123"/>
      <c r="H18" s="126"/>
      <c r="I18" s="124"/>
      <c r="J18" s="127"/>
      <c r="K18" s="123"/>
      <c r="L18" s="128"/>
      <c r="M18" s="123"/>
      <c r="N18" s="126"/>
      <c r="O18" s="123"/>
      <c r="P18" s="126"/>
      <c r="Q18" s="123"/>
      <c r="R18" s="126"/>
      <c r="S18" s="124"/>
      <c r="T18" s="125"/>
      <c r="U18" s="124"/>
      <c r="V18" s="125"/>
      <c r="W18" s="124"/>
      <c r="X18" s="125"/>
      <c r="Y18" s="123"/>
      <c r="Z18" s="126"/>
      <c r="AA18" s="123"/>
      <c r="AB18" s="126"/>
      <c r="AC18" s="123"/>
      <c r="AD18" s="125"/>
      <c r="AE18" s="125"/>
      <c r="AF18" s="123"/>
      <c r="AG18" s="125"/>
      <c r="AH18" s="123"/>
      <c r="AI18" s="126"/>
      <c r="AJ18" s="124"/>
      <c r="AK18" s="125"/>
      <c r="AL18" s="123"/>
      <c r="AM18" s="126"/>
      <c r="AN18" s="125"/>
      <c r="AO18" s="123"/>
      <c r="AP18" s="126"/>
      <c r="AQ18" s="123"/>
      <c r="AR18" s="125"/>
      <c r="AS18" s="123"/>
      <c r="AT18" s="126"/>
      <c r="AU18" s="123"/>
      <c r="AV18" s="126"/>
      <c r="AW18" s="123"/>
      <c r="AX18" s="126"/>
      <c r="AY18" s="124"/>
      <c r="AZ18" s="125"/>
      <c r="BA18" s="123"/>
      <c r="BB18" s="126"/>
      <c r="BC18" s="123"/>
      <c r="BD18" s="126"/>
      <c r="BE18" s="128"/>
      <c r="BF18" s="129"/>
      <c r="BG18" s="120"/>
      <c r="BH18" s="130"/>
      <c r="BI18" s="130"/>
    </row>
    <row r="19" spans="1:61" s="131" customFormat="1" ht="13.5">
      <c r="A19" s="121"/>
      <c r="B19" s="122"/>
      <c r="C19" s="122"/>
      <c r="D19" s="123"/>
      <c r="E19" s="124"/>
      <c r="F19" s="125"/>
      <c r="G19" s="123"/>
      <c r="H19" s="126"/>
      <c r="I19" s="124"/>
      <c r="J19" s="127"/>
      <c r="K19" s="123"/>
      <c r="L19" s="128"/>
      <c r="M19" s="123"/>
      <c r="N19" s="126"/>
      <c r="O19" s="123"/>
      <c r="P19" s="126"/>
      <c r="Q19" s="123"/>
      <c r="R19" s="126"/>
      <c r="S19" s="124"/>
      <c r="T19" s="125"/>
      <c r="U19" s="124"/>
      <c r="V19" s="125"/>
      <c r="W19" s="124"/>
      <c r="X19" s="125"/>
      <c r="Y19" s="123"/>
      <c r="Z19" s="126"/>
      <c r="AA19" s="123"/>
      <c r="AB19" s="126"/>
      <c r="AC19" s="123"/>
      <c r="AD19" s="125"/>
      <c r="AE19" s="125"/>
      <c r="AF19" s="123"/>
      <c r="AG19" s="125"/>
      <c r="AH19" s="123"/>
      <c r="AI19" s="126"/>
      <c r="AJ19" s="124"/>
      <c r="AK19" s="125"/>
      <c r="AL19" s="123"/>
      <c r="AM19" s="126"/>
      <c r="AN19" s="125"/>
      <c r="AO19" s="123"/>
      <c r="AP19" s="126"/>
      <c r="AQ19" s="123"/>
      <c r="AR19" s="125"/>
      <c r="AS19" s="123"/>
      <c r="AT19" s="126"/>
      <c r="AU19" s="123"/>
      <c r="AV19" s="126"/>
      <c r="AW19" s="123"/>
      <c r="AX19" s="126"/>
      <c r="AY19" s="124"/>
      <c r="AZ19" s="125"/>
      <c r="BA19" s="123"/>
      <c r="BB19" s="126"/>
      <c r="BC19" s="123"/>
      <c r="BD19" s="126"/>
      <c r="BE19" s="128"/>
      <c r="BF19" s="129"/>
      <c r="BG19" s="120"/>
      <c r="BH19" s="130"/>
      <c r="BI19" s="130"/>
    </row>
    <row r="20" spans="1:61" s="176" customFormat="1" ht="13.5">
      <c r="A20" s="166" t="s">
        <v>126</v>
      </c>
      <c r="B20" s="167"/>
      <c r="C20" s="167"/>
      <c r="D20" s="168"/>
      <c r="E20" s="167"/>
      <c r="F20" s="169"/>
      <c r="G20" s="168"/>
      <c r="H20" s="170"/>
      <c r="I20" s="167"/>
      <c r="J20" s="171"/>
      <c r="K20" s="168"/>
      <c r="L20" s="172"/>
      <c r="M20" s="168"/>
      <c r="N20" s="170"/>
      <c r="O20" s="168"/>
      <c r="P20" s="170"/>
      <c r="Q20" s="168"/>
      <c r="R20" s="170"/>
      <c r="S20" s="167"/>
      <c r="T20" s="169"/>
      <c r="U20" s="167"/>
      <c r="V20" s="169"/>
      <c r="W20" s="167"/>
      <c r="X20" s="169"/>
      <c r="Y20" s="168"/>
      <c r="Z20" s="170"/>
      <c r="AA20" s="168"/>
      <c r="AB20" s="170"/>
      <c r="AC20" s="168"/>
      <c r="AD20" s="169"/>
      <c r="AE20" s="169"/>
      <c r="AF20" s="168"/>
      <c r="AG20" s="169"/>
      <c r="AH20" s="168"/>
      <c r="AI20" s="170"/>
      <c r="AJ20" s="167"/>
      <c r="AK20" s="169"/>
      <c r="AL20" s="168"/>
      <c r="AM20" s="170"/>
      <c r="AN20" s="169"/>
      <c r="AO20" s="168"/>
      <c r="AP20" s="170"/>
      <c r="AQ20" s="168"/>
      <c r="AR20" s="169"/>
      <c r="AS20" s="168"/>
      <c r="AT20" s="170"/>
      <c r="AU20" s="168"/>
      <c r="AV20" s="170"/>
      <c r="AW20" s="168"/>
      <c r="AX20" s="170"/>
      <c r="AY20" s="167"/>
      <c r="AZ20" s="169"/>
      <c r="BA20" s="168"/>
      <c r="BB20" s="170"/>
      <c r="BC20" s="168"/>
      <c r="BD20" s="170"/>
      <c r="BE20" s="172"/>
      <c r="BF20" s="173"/>
      <c r="BG20" s="174"/>
      <c r="BH20" s="175"/>
      <c r="BI20" s="175"/>
    </row>
    <row r="21" spans="1:61" s="131" customFormat="1" ht="14.25" thickBot="1">
      <c r="A21" s="165"/>
      <c r="B21" s="122"/>
      <c r="C21" s="122"/>
      <c r="D21" s="123"/>
      <c r="E21" s="124"/>
      <c r="F21" s="125"/>
      <c r="G21" s="123"/>
      <c r="H21" s="126"/>
      <c r="I21" s="124"/>
      <c r="J21" s="127"/>
      <c r="K21" s="123"/>
      <c r="L21" s="128"/>
      <c r="M21" s="123"/>
      <c r="N21" s="126"/>
      <c r="O21" s="123"/>
      <c r="P21" s="126"/>
      <c r="Q21" s="123"/>
      <c r="R21" s="126"/>
      <c r="S21" s="124"/>
      <c r="T21" s="125"/>
      <c r="U21" s="124"/>
      <c r="V21" s="125"/>
      <c r="W21" s="124"/>
      <c r="X21" s="125"/>
      <c r="Y21" s="123"/>
      <c r="Z21" s="126"/>
      <c r="AA21" s="123"/>
      <c r="AB21" s="126"/>
      <c r="AC21" s="123"/>
      <c r="AD21" s="125"/>
      <c r="AE21" s="125"/>
      <c r="AF21" s="123"/>
      <c r="AG21" s="125"/>
      <c r="AH21" s="123"/>
      <c r="AI21" s="126"/>
      <c r="AJ21" s="124"/>
      <c r="AK21" s="125"/>
      <c r="AL21" s="123"/>
      <c r="AM21" s="126"/>
      <c r="AN21" s="125"/>
      <c r="AO21" s="123"/>
      <c r="AP21" s="126"/>
      <c r="AQ21" s="123"/>
      <c r="AR21" s="125"/>
      <c r="AS21" s="123"/>
      <c r="AT21" s="126"/>
      <c r="AU21" s="123"/>
      <c r="AV21" s="126"/>
      <c r="AW21" s="123"/>
      <c r="AX21" s="126"/>
      <c r="AY21" s="124"/>
      <c r="AZ21" s="125"/>
      <c r="BA21" s="123"/>
      <c r="BB21" s="126"/>
      <c r="BC21" s="123"/>
      <c r="BD21" s="126"/>
      <c r="BE21" s="128"/>
      <c r="BF21" s="129"/>
      <c r="BG21" s="120"/>
      <c r="BH21" s="130"/>
      <c r="BI21" s="130"/>
    </row>
    <row r="22" spans="1:69" s="164" customFormat="1" ht="13.5">
      <c r="A22" s="139">
        <v>1</v>
      </c>
      <c r="B22" s="136" t="s">
        <v>129</v>
      </c>
      <c r="C22" s="136" t="s">
        <v>130</v>
      </c>
      <c r="D22" s="140">
        <v>53</v>
      </c>
      <c r="E22" s="137">
        <v>1</v>
      </c>
      <c r="F22" s="138">
        <f>E22*6</f>
        <v>6</v>
      </c>
      <c r="G22" s="141"/>
      <c r="H22" s="142">
        <f>G22*6</f>
        <v>0</v>
      </c>
      <c r="I22" s="137">
        <v>12</v>
      </c>
      <c r="J22" s="143">
        <v>28</v>
      </c>
      <c r="K22" s="141"/>
      <c r="L22" s="144">
        <f>K22*3</f>
        <v>0</v>
      </c>
      <c r="M22" s="141"/>
      <c r="N22" s="142">
        <f>M22*3</f>
        <v>0</v>
      </c>
      <c r="O22" s="141"/>
      <c r="P22" s="142">
        <f>O22*0.5</f>
        <v>0</v>
      </c>
      <c r="Q22" s="141"/>
      <c r="R22" s="142">
        <f>Q22</f>
        <v>0</v>
      </c>
      <c r="S22" s="137"/>
      <c r="T22" s="138">
        <f>IF(S22&gt;5,10,S22*2)</f>
        <v>0</v>
      </c>
      <c r="U22" s="137"/>
      <c r="V22" s="138">
        <f>U22*3</f>
        <v>0</v>
      </c>
      <c r="W22" s="137"/>
      <c r="X22" s="138">
        <f>W22</f>
        <v>0</v>
      </c>
      <c r="Y22" s="141"/>
      <c r="Z22" s="142">
        <f>IF(Y22="si",1.5,0)</f>
        <v>0</v>
      </c>
      <c r="AA22" s="141"/>
      <c r="AB22" s="142">
        <f>IF(AA22="si",3,0)</f>
        <v>0</v>
      </c>
      <c r="AC22" s="141"/>
      <c r="AD22" s="138">
        <f>IF(AC22="si",10,0)</f>
        <v>0</v>
      </c>
      <c r="AE22" s="145">
        <f>F22+H22+J22+L22+N22+P22+R22+T22+V22+X22+Z22+AB22+AD22</f>
        <v>34</v>
      </c>
      <c r="AF22" s="141" t="s">
        <v>101</v>
      </c>
      <c r="AG22" s="138">
        <f>IF(AF22="si",6,0)</f>
        <v>6</v>
      </c>
      <c r="AH22" s="141"/>
      <c r="AI22" s="142">
        <f>AH22*4</f>
        <v>0</v>
      </c>
      <c r="AJ22" s="137"/>
      <c r="AK22" s="138">
        <f>AJ22*3</f>
        <v>0</v>
      </c>
      <c r="AL22" s="141"/>
      <c r="AM22" s="142">
        <f>IF(AL22="si",6,0)</f>
        <v>0</v>
      </c>
      <c r="AN22" s="145">
        <f>AG22+AI22+AK22+AM22</f>
        <v>6</v>
      </c>
      <c r="AO22" s="141"/>
      <c r="AP22" s="142">
        <f>AO22*3</f>
        <v>0</v>
      </c>
      <c r="AQ22" s="141" t="s">
        <v>101</v>
      </c>
      <c r="AR22" s="138">
        <f>IF(AQ22="si",12,0)</f>
        <v>12</v>
      </c>
      <c r="AS22" s="141"/>
      <c r="AT22" s="142">
        <f>AS22*5</f>
        <v>0</v>
      </c>
      <c r="AU22" s="141"/>
      <c r="AV22" s="142">
        <f>AU22*3</f>
        <v>0</v>
      </c>
      <c r="AW22" s="141"/>
      <c r="AX22" s="142">
        <f>AW22</f>
        <v>0</v>
      </c>
      <c r="AY22" s="137"/>
      <c r="AZ22" s="138">
        <f>AY22*5</f>
        <v>0</v>
      </c>
      <c r="BA22" s="141"/>
      <c r="BB22" s="142">
        <f>IF(BA22="si",5,0)</f>
        <v>0</v>
      </c>
      <c r="BC22" s="141"/>
      <c r="BD22" s="142">
        <f>IF(BC22="si",1,0)</f>
        <v>0</v>
      </c>
      <c r="BE22" s="146">
        <f>SUM(AP22+AR22+AT22+AV22+AX22+AZ22+BB22+BD22)</f>
        <v>12</v>
      </c>
      <c r="BF22" s="147">
        <f>AE22+AN22+BE22</f>
        <v>52</v>
      </c>
      <c r="BG22" s="162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</row>
    <row r="23" spans="1:59" s="150" customFormat="1" ht="14.25" thickBot="1">
      <c r="A23" s="139">
        <v>2</v>
      </c>
      <c r="B23" s="136" t="s">
        <v>133</v>
      </c>
      <c r="C23" s="136" t="s">
        <v>134</v>
      </c>
      <c r="D23" s="140">
        <v>54</v>
      </c>
      <c r="E23" s="137">
        <v>1</v>
      </c>
      <c r="F23" s="138">
        <f>E23*6</f>
        <v>6</v>
      </c>
      <c r="G23" s="141"/>
      <c r="H23" s="142"/>
      <c r="I23" s="137">
        <v>10</v>
      </c>
      <c r="J23" s="143">
        <v>24</v>
      </c>
      <c r="K23" s="141"/>
      <c r="L23" s="144"/>
      <c r="M23" s="141"/>
      <c r="N23" s="142"/>
      <c r="O23" s="141"/>
      <c r="P23" s="142"/>
      <c r="Q23" s="141"/>
      <c r="R23" s="142"/>
      <c r="S23" s="137"/>
      <c r="T23" s="138"/>
      <c r="U23" s="137"/>
      <c r="V23" s="138"/>
      <c r="W23" s="137"/>
      <c r="X23" s="138"/>
      <c r="Y23" s="141"/>
      <c r="Z23" s="142"/>
      <c r="AA23" s="141"/>
      <c r="AB23" s="142"/>
      <c r="AC23" s="141"/>
      <c r="AD23" s="138"/>
      <c r="AE23" s="145">
        <f>F23+H23+J23+L23+N23+P23+R23+T23+V23+X23+Z23+AB23+AD23</f>
        <v>30</v>
      </c>
      <c r="AF23" s="141" t="s">
        <v>101</v>
      </c>
      <c r="AG23" s="138">
        <f>IF(AF23="si",6,0)</f>
        <v>6</v>
      </c>
      <c r="AH23" s="141"/>
      <c r="AI23" s="142"/>
      <c r="AJ23" s="137"/>
      <c r="AK23" s="138"/>
      <c r="AL23" s="141"/>
      <c r="AM23" s="142"/>
      <c r="AN23" s="145">
        <f>AG23+AI23+AK23+AM23</f>
        <v>6</v>
      </c>
      <c r="AO23" s="141"/>
      <c r="AP23" s="142"/>
      <c r="AQ23" s="141" t="s">
        <v>101</v>
      </c>
      <c r="AR23" s="138">
        <f>IF(AQ23="si",12,0)</f>
        <v>12</v>
      </c>
      <c r="AS23" s="141"/>
      <c r="AT23" s="142"/>
      <c r="AU23" s="141"/>
      <c r="AV23" s="142"/>
      <c r="AW23" s="141"/>
      <c r="AX23" s="142"/>
      <c r="AY23" s="137"/>
      <c r="AZ23" s="138"/>
      <c r="BA23" s="141"/>
      <c r="BB23" s="142"/>
      <c r="BC23" s="141"/>
      <c r="BD23" s="142"/>
      <c r="BE23" s="146">
        <f>SUM(AP23+AR23+AT23+AV23+AX23+AZ23+BB23+BD23)</f>
        <v>12</v>
      </c>
      <c r="BF23" s="147">
        <f>AE23+AN23+BE23</f>
        <v>48</v>
      </c>
      <c r="BG23" s="162"/>
    </row>
    <row r="24" spans="1:61" s="97" customFormat="1" ht="13.5">
      <c r="A24" s="139">
        <v>3</v>
      </c>
      <c r="B24" s="136" t="s">
        <v>131</v>
      </c>
      <c r="C24" s="136" t="s">
        <v>132</v>
      </c>
      <c r="D24" s="140">
        <v>55</v>
      </c>
      <c r="E24" s="137">
        <v>1</v>
      </c>
      <c r="F24" s="138">
        <f>E24*6</f>
        <v>6</v>
      </c>
      <c r="G24" s="141"/>
      <c r="H24" s="142">
        <f>G24*6</f>
        <v>0</v>
      </c>
      <c r="I24" s="137">
        <v>8</v>
      </c>
      <c r="J24" s="143">
        <v>20</v>
      </c>
      <c r="K24" s="141"/>
      <c r="L24" s="144"/>
      <c r="M24" s="141"/>
      <c r="N24" s="142">
        <f>M24*3</f>
        <v>0</v>
      </c>
      <c r="O24" s="141"/>
      <c r="P24" s="142">
        <f>O24*0.5</f>
        <v>0</v>
      </c>
      <c r="Q24" s="141"/>
      <c r="R24" s="142">
        <f>Q24</f>
        <v>0</v>
      </c>
      <c r="S24" s="137"/>
      <c r="T24" s="138">
        <f>IF(S24&gt;5,10,S24*2)</f>
        <v>0</v>
      </c>
      <c r="U24" s="137"/>
      <c r="V24" s="138">
        <f>U24*3</f>
        <v>0</v>
      </c>
      <c r="W24" s="137"/>
      <c r="X24" s="138">
        <f>W24</f>
        <v>0</v>
      </c>
      <c r="Y24" s="141"/>
      <c r="Z24" s="142">
        <f>IF(Y24="si",1.5,0)</f>
        <v>0</v>
      </c>
      <c r="AA24" s="141"/>
      <c r="AB24" s="142">
        <f>IF(AA24="si",3,0)</f>
        <v>0</v>
      </c>
      <c r="AC24" s="141"/>
      <c r="AD24" s="138">
        <f>IF(AC24="si",10,0)</f>
        <v>0</v>
      </c>
      <c r="AE24" s="145">
        <f>F24+H24+J24+L24+N24+P24+R24+T24+V24+X24+Z24+AB24+AD24</f>
        <v>26</v>
      </c>
      <c r="AF24" s="141"/>
      <c r="AG24" s="138">
        <f>IF(AF24="si",6,0)</f>
        <v>0</v>
      </c>
      <c r="AH24" s="141"/>
      <c r="AI24" s="142">
        <f>AH24*4</f>
        <v>0</v>
      </c>
      <c r="AJ24" s="137"/>
      <c r="AK24" s="138">
        <f>AJ24*3</f>
        <v>0</v>
      </c>
      <c r="AL24" s="141"/>
      <c r="AM24" s="142">
        <f>IF(AL24="si",6,0)</f>
        <v>0</v>
      </c>
      <c r="AN24" s="145">
        <f>AG24+AI24+AK24+AM24</f>
        <v>0</v>
      </c>
      <c r="AO24" s="141"/>
      <c r="AP24" s="142">
        <f>AO24*3</f>
        <v>0</v>
      </c>
      <c r="AQ24" s="141" t="s">
        <v>101</v>
      </c>
      <c r="AR24" s="138">
        <v>12</v>
      </c>
      <c r="AS24" s="141"/>
      <c r="AT24" s="142">
        <f>AS24*5</f>
        <v>0</v>
      </c>
      <c r="AU24" s="141"/>
      <c r="AV24" s="142">
        <f>AU24*3</f>
        <v>0</v>
      </c>
      <c r="AW24" s="141"/>
      <c r="AX24" s="142">
        <f>AW24</f>
        <v>0</v>
      </c>
      <c r="AY24" s="137"/>
      <c r="AZ24" s="138">
        <f>AY24*5</f>
        <v>0</v>
      </c>
      <c r="BA24" s="141"/>
      <c r="BB24" s="142">
        <f>IF(BA24="si",5,0)</f>
        <v>0</v>
      </c>
      <c r="BC24" s="141"/>
      <c r="BD24" s="142">
        <f>IF(BC24="si",1,0)</f>
        <v>0</v>
      </c>
      <c r="BE24" s="146">
        <f>SUM(AP24+AR24+AT24+AV24+AX24+AZ24+BB24+BD24)</f>
        <v>12</v>
      </c>
      <c r="BF24" s="147">
        <f>AE24+AN24+BE24</f>
        <v>38</v>
      </c>
      <c r="BG24" s="177"/>
      <c r="BH24" s="149"/>
      <c r="BI24" s="150"/>
    </row>
    <row r="25" spans="1:60" s="164" customFormat="1" ht="13.5" hidden="1">
      <c r="A25" s="139"/>
      <c r="B25" s="136"/>
      <c r="C25" s="136"/>
      <c r="D25" s="140"/>
      <c r="E25" s="137"/>
      <c r="F25" s="138">
        <f>E25*6</f>
        <v>0</v>
      </c>
      <c r="G25" s="141"/>
      <c r="H25" s="142">
        <f>G25*6</f>
        <v>0</v>
      </c>
      <c r="I25" s="137"/>
      <c r="J25" s="143">
        <f>I25*3</f>
        <v>0</v>
      </c>
      <c r="K25" s="141"/>
      <c r="L25" s="144">
        <f>K25*3</f>
        <v>0</v>
      </c>
      <c r="M25" s="141"/>
      <c r="N25" s="142">
        <f>M25*3</f>
        <v>0</v>
      </c>
      <c r="O25" s="141"/>
      <c r="P25" s="142">
        <f>O25*0.5</f>
        <v>0</v>
      </c>
      <c r="Q25" s="141"/>
      <c r="R25" s="142">
        <f>Q25</f>
        <v>0</v>
      </c>
      <c r="S25" s="137"/>
      <c r="T25" s="138">
        <f>IF(S25&gt;5,10,S25*2)</f>
        <v>0</v>
      </c>
      <c r="U25" s="137"/>
      <c r="V25" s="138">
        <f>U25*3</f>
        <v>0</v>
      </c>
      <c r="W25" s="137"/>
      <c r="X25" s="138">
        <f>W25</f>
        <v>0</v>
      </c>
      <c r="Y25" s="141"/>
      <c r="Z25" s="142">
        <f>IF(Y25="si",1.5,0)</f>
        <v>0</v>
      </c>
      <c r="AA25" s="141"/>
      <c r="AB25" s="142">
        <f>IF(AA25="si",3,0)</f>
        <v>0</v>
      </c>
      <c r="AC25" s="141"/>
      <c r="AD25" s="138">
        <f>IF(AC25="si",10,0)</f>
        <v>0</v>
      </c>
      <c r="AE25" s="145">
        <f>F25+H25+J25+L25+N25+P25+R25+T25+V25+X25+Z25+AB25+AD25</f>
        <v>0</v>
      </c>
      <c r="AF25" s="141"/>
      <c r="AG25" s="138">
        <f>IF(AF25="si",6,0)</f>
        <v>0</v>
      </c>
      <c r="AH25" s="141"/>
      <c r="AI25" s="142">
        <f>AH25*4</f>
        <v>0</v>
      </c>
      <c r="AJ25" s="137"/>
      <c r="AK25" s="138">
        <f>AJ25*3</f>
        <v>0</v>
      </c>
      <c r="AL25" s="141"/>
      <c r="AM25" s="142">
        <f>IF(AL25="si",6,0)</f>
        <v>0</v>
      </c>
      <c r="AN25" s="145">
        <f>AG25+AI25+AK25+AM25</f>
        <v>0</v>
      </c>
      <c r="AO25" s="141"/>
      <c r="AP25" s="142">
        <f>AO25*3</f>
        <v>0</v>
      </c>
      <c r="AQ25" s="141"/>
      <c r="AR25" s="138">
        <f>IF(AQ25="si",12,0)</f>
        <v>0</v>
      </c>
      <c r="AS25" s="141"/>
      <c r="AT25" s="142">
        <f>AS25*5</f>
        <v>0</v>
      </c>
      <c r="AU25" s="141"/>
      <c r="AV25" s="142">
        <f>AU25*3</f>
        <v>0</v>
      </c>
      <c r="AW25" s="141"/>
      <c r="AX25" s="142">
        <f>AW25</f>
        <v>0</v>
      </c>
      <c r="AY25" s="137"/>
      <c r="AZ25" s="138">
        <f>AY25*5</f>
        <v>0</v>
      </c>
      <c r="BA25" s="141"/>
      <c r="BB25" s="142">
        <f>IF(BA25="si",5,0)</f>
        <v>0</v>
      </c>
      <c r="BC25" s="141"/>
      <c r="BD25" s="142">
        <f>IF(BC25="si",1,0)</f>
        <v>0</v>
      </c>
      <c r="BE25" s="146">
        <f>SUM(AP25+AR25+AT25+AV25+AX25+AZ25+BB25+BD25)</f>
        <v>0</v>
      </c>
      <c r="BF25" s="147">
        <f>AE25+AN25+BE25</f>
        <v>0</v>
      </c>
      <c r="BG25" s="162"/>
      <c r="BH25" s="163"/>
    </row>
    <row r="26" spans="1:60" s="164" customFormat="1" ht="13.5" hidden="1">
      <c r="A26" s="139"/>
      <c r="B26" s="136"/>
      <c r="C26" s="136"/>
      <c r="D26" s="140"/>
      <c r="E26" s="137"/>
      <c r="F26" s="138">
        <f>E26*6</f>
        <v>0</v>
      </c>
      <c r="G26" s="141"/>
      <c r="H26" s="142">
        <f>G26*6</f>
        <v>0</v>
      </c>
      <c r="I26" s="137"/>
      <c r="J26" s="143">
        <f>I26*3</f>
        <v>0</v>
      </c>
      <c r="K26" s="141"/>
      <c r="L26" s="144">
        <f>K26*3</f>
        <v>0</v>
      </c>
      <c r="M26" s="141"/>
      <c r="N26" s="142">
        <f>M26*3</f>
        <v>0</v>
      </c>
      <c r="O26" s="141"/>
      <c r="P26" s="142">
        <f>O26*0.5</f>
        <v>0</v>
      </c>
      <c r="Q26" s="141"/>
      <c r="R26" s="142">
        <f>Q26</f>
        <v>0</v>
      </c>
      <c r="S26" s="137"/>
      <c r="T26" s="138">
        <f>IF(S26&gt;5,10,S26*2)</f>
        <v>0</v>
      </c>
      <c r="U26" s="137"/>
      <c r="V26" s="138">
        <f>U26*3</f>
        <v>0</v>
      </c>
      <c r="W26" s="137"/>
      <c r="X26" s="138">
        <f>W26</f>
        <v>0</v>
      </c>
      <c r="Y26" s="141"/>
      <c r="Z26" s="142">
        <f>IF(Y26="si",1.5,0)</f>
        <v>0</v>
      </c>
      <c r="AA26" s="141"/>
      <c r="AB26" s="142">
        <f>IF(AA26="si",3,0)</f>
        <v>0</v>
      </c>
      <c r="AC26" s="141"/>
      <c r="AD26" s="138">
        <f>IF(AC26="si",10,0)</f>
        <v>0</v>
      </c>
      <c r="AE26" s="145">
        <f>F26+H26+J26+L26+N26+P26+R26+T26+V26+X26+Z26+AB26+AD26</f>
        <v>0</v>
      </c>
      <c r="AF26" s="141"/>
      <c r="AG26" s="138">
        <f>IF(AF26="si",6,0)</f>
        <v>0</v>
      </c>
      <c r="AH26" s="141"/>
      <c r="AI26" s="142">
        <f>AH26*4</f>
        <v>0</v>
      </c>
      <c r="AJ26" s="137"/>
      <c r="AK26" s="138">
        <f>AJ26*3</f>
        <v>0</v>
      </c>
      <c r="AL26" s="141"/>
      <c r="AM26" s="142">
        <f>IF(AL26="si",6,0)</f>
        <v>0</v>
      </c>
      <c r="AN26" s="145">
        <f>AG26+AI26+AK26+AM26</f>
        <v>0</v>
      </c>
      <c r="AO26" s="141"/>
      <c r="AP26" s="142">
        <f>AO26*3</f>
        <v>0</v>
      </c>
      <c r="AQ26" s="141"/>
      <c r="AR26" s="138">
        <f>IF(AQ26="si",12,0)</f>
        <v>0</v>
      </c>
      <c r="AS26" s="141"/>
      <c r="AT26" s="142">
        <f>AS26*5</f>
        <v>0</v>
      </c>
      <c r="AU26" s="141"/>
      <c r="AV26" s="142">
        <f>AU26*3</f>
        <v>0</v>
      </c>
      <c r="AW26" s="141"/>
      <c r="AX26" s="142">
        <f>AW26</f>
        <v>0</v>
      </c>
      <c r="AY26" s="137"/>
      <c r="AZ26" s="138">
        <f>AY26*5</f>
        <v>0</v>
      </c>
      <c r="BA26" s="141"/>
      <c r="BB26" s="142">
        <f>IF(BA26="si",5,0)</f>
        <v>0</v>
      </c>
      <c r="BC26" s="141"/>
      <c r="BD26" s="142">
        <f>IF(BC26="si",1,0)</f>
        <v>0</v>
      </c>
      <c r="BE26" s="146">
        <f>SUM(AP26+AR26+AT26+AV26+AX26+AZ26+BB26+BD26)</f>
        <v>0</v>
      </c>
      <c r="BF26" s="147">
        <f>AE26+AN26+BE26</f>
        <v>0</v>
      </c>
      <c r="BG26" s="162"/>
      <c r="BH26" s="163"/>
    </row>
    <row r="27" spans="1:61" s="119" customFormat="1" ht="15">
      <c r="A27" s="121"/>
      <c r="B27" s="132"/>
      <c r="C27" s="132"/>
      <c r="D27" s="121"/>
      <c r="E27" s="121"/>
      <c r="F27" s="133"/>
      <c r="G27" s="121"/>
      <c r="H27" s="133"/>
      <c r="I27" s="133"/>
      <c r="J27" s="133"/>
      <c r="K27" s="121"/>
      <c r="L27" s="133"/>
      <c r="M27" s="133"/>
      <c r="N27" s="133"/>
      <c r="O27" s="121"/>
      <c r="P27" s="133"/>
      <c r="Q27" s="121"/>
      <c r="R27" s="133"/>
      <c r="S27" s="121"/>
      <c r="T27" s="133"/>
      <c r="U27" s="121"/>
      <c r="V27" s="133"/>
      <c r="W27" s="133"/>
      <c r="X27" s="133"/>
      <c r="Y27" s="121"/>
      <c r="Z27" s="133"/>
      <c r="AA27" s="121"/>
      <c r="AB27" s="133"/>
      <c r="AC27" s="133"/>
      <c r="AD27" s="133"/>
      <c r="AE27" s="133"/>
      <c r="AF27" s="121"/>
      <c r="AG27" s="133"/>
      <c r="AH27" s="121"/>
      <c r="AI27" s="133"/>
      <c r="AJ27" s="121"/>
      <c r="AK27" s="133"/>
      <c r="AL27" s="121"/>
      <c r="AM27" s="133"/>
      <c r="AN27" s="133"/>
      <c r="AO27" s="134"/>
      <c r="AP27" s="135"/>
      <c r="AQ27" s="121"/>
      <c r="AR27" s="133"/>
      <c r="AS27" s="121"/>
      <c r="AT27" s="133"/>
      <c r="AU27" s="121"/>
      <c r="AV27" s="133"/>
      <c r="AW27" s="121"/>
      <c r="AX27" s="133"/>
      <c r="AY27" s="121"/>
      <c r="AZ27" s="133"/>
      <c r="BA27" s="121"/>
      <c r="BB27" s="133"/>
      <c r="BH27" s="118"/>
      <c r="BI27" s="118"/>
    </row>
    <row r="28" spans="1:61" s="119" customFormat="1" ht="15">
      <c r="A28" s="121"/>
      <c r="B28" s="132" t="s">
        <v>136</v>
      </c>
      <c r="C28" s="132"/>
      <c r="D28" s="121"/>
      <c r="E28" s="121"/>
      <c r="F28" s="133"/>
      <c r="G28" s="121"/>
      <c r="H28" s="133"/>
      <c r="I28" s="133"/>
      <c r="J28" s="133"/>
      <c r="K28" s="121"/>
      <c r="L28" s="133"/>
      <c r="M28" s="133"/>
      <c r="N28" s="133"/>
      <c r="O28" s="121"/>
      <c r="P28" s="133"/>
      <c r="Q28" s="121"/>
      <c r="R28" s="133"/>
      <c r="S28" s="121"/>
      <c r="T28" s="133"/>
      <c r="U28" s="121"/>
      <c r="V28" s="133"/>
      <c r="W28" s="133"/>
      <c r="X28" s="133"/>
      <c r="Y28" s="121"/>
      <c r="Z28" s="133"/>
      <c r="AA28" s="121"/>
      <c r="AB28" s="133"/>
      <c r="AC28" s="133"/>
      <c r="AD28" s="133"/>
      <c r="AE28" s="133"/>
      <c r="AF28" s="121"/>
      <c r="AG28" s="133"/>
      <c r="AH28" s="121"/>
      <c r="AI28" s="133"/>
      <c r="AJ28" s="121"/>
      <c r="AK28" s="133"/>
      <c r="AL28" s="121"/>
      <c r="AM28" s="133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33"/>
      <c r="BA28" s="121"/>
      <c r="BB28" s="133"/>
      <c r="BH28" s="118"/>
      <c r="BI28" s="118"/>
    </row>
    <row r="29" spans="1:23" ht="15">
      <c r="A29" s="98"/>
      <c r="B29" s="8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W29" s="97" t="s">
        <v>135</v>
      </c>
    </row>
    <row r="30" spans="1:53" ht="15">
      <c r="A30" s="80" t="s">
        <v>94</v>
      </c>
      <c r="B30" s="72"/>
      <c r="C30" s="81"/>
      <c r="D30" s="73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/>
      <c r="W30" s="83"/>
      <c r="X30" s="83"/>
      <c r="Y30" s="83"/>
      <c r="Z30" s="83"/>
      <c r="AA30" s="74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6"/>
      <c r="AZ30" s="6"/>
      <c r="BA30" s="6"/>
    </row>
    <row r="31" spans="1:53" ht="15">
      <c r="A31" s="73" t="s">
        <v>95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6"/>
      <c r="AZ31" s="6"/>
      <c r="BA31" s="6"/>
    </row>
    <row r="32" spans="1:50" ht="15">
      <c r="A32" s="75" t="s">
        <v>96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</row>
    <row r="33" spans="1:50" ht="15">
      <c r="A33" s="85" t="s">
        <v>89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</row>
    <row r="34" spans="1:59" ht="15">
      <c r="A34" s="85" t="s">
        <v>90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BE34" s="74"/>
      <c r="BF34" s="74"/>
      <c r="BG34" s="76"/>
    </row>
    <row r="35" spans="1:59" ht="15">
      <c r="A35" s="85" t="s">
        <v>91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BE35" s="74"/>
      <c r="BF35" s="74"/>
      <c r="BG35" s="77"/>
    </row>
    <row r="36" spans="1:59" ht="15">
      <c r="A36" s="85" t="s">
        <v>137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BE36" s="74"/>
      <c r="BF36" s="74"/>
      <c r="BG36" s="76"/>
    </row>
    <row r="37" spans="1:59" ht="15">
      <c r="A37" s="84"/>
      <c r="B37" s="85" t="s">
        <v>97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BE37" s="74"/>
      <c r="BF37" s="74"/>
      <c r="BG37" s="77"/>
    </row>
    <row r="38" spans="1:59" ht="13.5">
      <c r="A38" s="78"/>
      <c r="B38" s="79"/>
      <c r="C38" s="79"/>
      <c r="D38" s="86"/>
      <c r="E38" s="76"/>
      <c r="F38" s="74"/>
      <c r="G38" s="76"/>
      <c r="H38" s="74"/>
      <c r="I38" s="74"/>
      <c r="J38" s="74"/>
      <c r="K38" s="76"/>
      <c r="L38" s="74"/>
      <c r="M38" s="74"/>
      <c r="N38" s="74"/>
      <c r="O38" s="76"/>
      <c r="P38" s="74"/>
      <c r="Q38" s="76"/>
      <c r="R38" s="74"/>
      <c r="S38" s="76"/>
      <c r="T38" s="74"/>
      <c r="U38" s="76"/>
      <c r="V38" s="74"/>
      <c r="W38" s="74"/>
      <c r="X38" s="74"/>
      <c r="Y38" s="76"/>
      <c r="Z38" s="74"/>
      <c r="AA38" s="76"/>
      <c r="AB38" s="74"/>
      <c r="AC38" s="74"/>
      <c r="AD38" s="74"/>
      <c r="AE38" s="74"/>
      <c r="AF38" s="76"/>
      <c r="AG38" s="74"/>
      <c r="AH38" s="76"/>
      <c r="AI38" s="74"/>
      <c r="AJ38" s="76"/>
      <c r="AK38" s="74"/>
      <c r="AL38" s="76"/>
      <c r="AM38" s="74"/>
      <c r="AN38" s="74"/>
      <c r="AO38" s="76"/>
      <c r="AP38" s="74"/>
      <c r="AQ38" s="76"/>
      <c r="AR38" s="74"/>
      <c r="AS38" s="76"/>
      <c r="AT38" s="74"/>
      <c r="AU38" s="76"/>
      <c r="AV38" s="74"/>
      <c r="AW38" s="76"/>
      <c r="AX38" s="74"/>
      <c r="AY38" s="76"/>
      <c r="AZ38" s="74"/>
      <c r="BA38" s="76"/>
      <c r="BB38" s="74"/>
      <c r="BE38" s="74"/>
      <c r="BF38" s="74"/>
      <c r="BG38" s="76"/>
    </row>
    <row r="39" spans="1:39" s="97" customFormat="1" ht="13.5">
      <c r="A39" s="76"/>
      <c r="B39" s="100" t="s">
        <v>139</v>
      </c>
      <c r="C39" s="79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74"/>
      <c r="AI39" s="76"/>
      <c r="AJ39" s="74"/>
      <c r="AK39" s="74"/>
      <c r="AL39" s="74"/>
      <c r="AM39" s="102"/>
    </row>
    <row r="40" spans="1:54" ht="12.75">
      <c r="A40" s="76"/>
      <c r="B40" s="79"/>
      <c r="C40" s="79"/>
      <c r="D40" s="76" t="s">
        <v>92</v>
      </c>
      <c r="E40" s="76"/>
      <c r="F40" s="74"/>
      <c r="G40" s="76"/>
      <c r="H40" s="74"/>
      <c r="I40" s="74"/>
      <c r="J40" s="74"/>
      <c r="K40" s="76"/>
      <c r="L40" s="74"/>
      <c r="M40" s="74"/>
      <c r="N40" s="74"/>
      <c r="O40" s="76"/>
      <c r="P40" s="74"/>
      <c r="Q40" s="76"/>
      <c r="R40" s="74"/>
      <c r="S40" s="76"/>
      <c r="T40" s="74"/>
      <c r="U40" s="76"/>
      <c r="V40" s="74"/>
      <c r="W40" s="74"/>
      <c r="X40" s="74"/>
      <c r="Y40" s="76"/>
      <c r="Z40" s="74"/>
      <c r="AA40" s="76"/>
      <c r="AB40" s="74"/>
      <c r="AC40" s="74"/>
      <c r="AD40" s="74"/>
      <c r="AE40" s="74"/>
      <c r="AF40" s="76"/>
      <c r="AG40" s="74"/>
      <c r="AH40" s="76"/>
      <c r="AI40" s="74"/>
      <c r="AJ40" s="76"/>
      <c r="AK40" s="74"/>
      <c r="AL40" s="76"/>
      <c r="AM40" s="74"/>
      <c r="AN40" s="74"/>
      <c r="AO40" s="76"/>
      <c r="AP40" s="74"/>
      <c r="AQ40" s="76"/>
      <c r="AR40" s="74"/>
      <c r="AS40" s="76"/>
      <c r="AT40" s="74"/>
      <c r="AU40" s="76"/>
      <c r="AV40" s="74"/>
      <c r="AW40" s="76"/>
      <c r="AX40" s="74"/>
      <c r="AY40" s="76"/>
      <c r="AZ40" s="74"/>
      <c r="BA40" s="76"/>
      <c r="BB40" s="74"/>
    </row>
    <row r="41" spans="1:54" ht="15">
      <c r="A41" s="187" t="s">
        <v>138</v>
      </c>
      <c r="B41" s="187"/>
      <c r="C41" s="187"/>
      <c r="D41" s="187"/>
      <c r="E41" s="187"/>
      <c r="F41" s="187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87" t="s">
        <v>98</v>
      </c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4"/>
      <c r="BA41" s="76"/>
      <c r="BB41" s="74"/>
    </row>
    <row r="42" spans="1:54" ht="15">
      <c r="A42" s="76"/>
      <c r="B42" s="79"/>
      <c r="C42" s="79"/>
      <c r="D42" s="76"/>
      <c r="E42" s="76"/>
      <c r="F42" s="74"/>
      <c r="G42" s="76"/>
      <c r="H42" s="74"/>
      <c r="I42" s="74"/>
      <c r="J42" s="74"/>
      <c r="K42" s="76"/>
      <c r="L42" s="74"/>
      <c r="M42" s="74"/>
      <c r="N42" s="74"/>
      <c r="O42" s="76"/>
      <c r="P42" s="74"/>
      <c r="Q42" s="76"/>
      <c r="R42" s="74"/>
      <c r="S42" s="76"/>
      <c r="T42" s="74"/>
      <c r="U42" s="76"/>
      <c r="V42" s="74"/>
      <c r="W42" s="74"/>
      <c r="X42" s="74"/>
      <c r="Y42" s="76"/>
      <c r="Z42" s="74"/>
      <c r="AA42" s="76"/>
      <c r="AB42" s="74"/>
      <c r="AC42" s="74"/>
      <c r="AD42" s="74"/>
      <c r="AE42" s="74"/>
      <c r="AF42" s="76"/>
      <c r="AG42" s="74"/>
      <c r="AH42" s="76"/>
      <c r="AI42" s="74"/>
      <c r="AJ42" s="76"/>
      <c r="AK42" s="74"/>
      <c r="AL42" s="76"/>
      <c r="AM42" s="74"/>
      <c r="AN42" s="74"/>
      <c r="AO42" s="88" t="s">
        <v>93</v>
      </c>
      <c r="AP42" s="99" t="s">
        <v>117</v>
      </c>
      <c r="AQ42" s="76"/>
      <c r="AR42" s="178" t="s">
        <v>142</v>
      </c>
      <c r="AS42" s="76"/>
      <c r="AT42" s="74"/>
      <c r="AU42" s="76"/>
      <c r="AV42" s="74"/>
      <c r="AW42" s="76"/>
      <c r="AX42" s="74"/>
      <c r="AY42" s="76"/>
      <c r="AZ42" s="74"/>
      <c r="BA42" s="76"/>
      <c r="BB42" s="74"/>
    </row>
    <row r="43" spans="1:54" ht="15">
      <c r="A43" s="76"/>
      <c r="B43" s="79"/>
      <c r="C43" s="79"/>
      <c r="D43" s="76"/>
      <c r="E43" s="76"/>
      <c r="F43" s="74"/>
      <c r="G43" s="76"/>
      <c r="H43" s="74"/>
      <c r="I43" s="74"/>
      <c r="J43" s="74"/>
      <c r="K43" s="76"/>
      <c r="L43" s="74"/>
      <c r="M43" s="74"/>
      <c r="N43" s="74"/>
      <c r="O43" s="76"/>
      <c r="P43" s="74"/>
      <c r="Q43" s="76"/>
      <c r="R43" s="74"/>
      <c r="S43" s="76"/>
      <c r="T43" s="74"/>
      <c r="U43" s="76"/>
      <c r="V43" s="74"/>
      <c r="W43" s="74"/>
      <c r="X43" s="74"/>
      <c r="Y43" s="76"/>
      <c r="Z43" s="74"/>
      <c r="AA43" s="76"/>
      <c r="AB43" s="74"/>
      <c r="AC43" s="74"/>
      <c r="AD43" s="74"/>
      <c r="AE43" s="74"/>
      <c r="AF43" s="76"/>
      <c r="AG43" s="74"/>
      <c r="AH43" s="76"/>
      <c r="AI43" s="74"/>
      <c r="AJ43" s="76"/>
      <c r="AK43" s="74"/>
      <c r="AL43" s="76"/>
      <c r="AM43" s="74"/>
      <c r="AN43" s="191" t="s">
        <v>116</v>
      </c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74"/>
      <c r="BA43" s="76"/>
      <c r="BB43" s="74"/>
    </row>
    <row r="44" spans="1:50" ht="12.7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</row>
    <row r="45" spans="37:39" ht="12.75">
      <c r="AK45" t="s">
        <v>141</v>
      </c>
      <c r="AM45" s="117"/>
    </row>
  </sheetData>
  <sheetProtection/>
  <mergeCells count="10">
    <mergeCell ref="BI2:BI5"/>
    <mergeCell ref="BF2:BF5"/>
    <mergeCell ref="A41:F41"/>
    <mergeCell ref="A2:A5"/>
    <mergeCell ref="AN43:AY43"/>
    <mergeCell ref="B2:B5"/>
    <mergeCell ref="C2:C5"/>
    <mergeCell ref="D2:D5"/>
    <mergeCell ref="AN28:AY28"/>
    <mergeCell ref="BH2:BH5"/>
  </mergeCells>
  <printOptions/>
  <pageMargins left="0.4" right="0.2" top="0.9" bottom="0.35" header="0.26" footer="0.15"/>
  <pageSetup horizontalDpi="600" verticalDpi="600" orientation="landscape" paperSize="8" scale="80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2017-05-09T08:08:45Z</cp:lastPrinted>
  <dcterms:created xsi:type="dcterms:W3CDTF">2005-03-02T11:14:51Z</dcterms:created>
  <dcterms:modified xsi:type="dcterms:W3CDTF">2017-05-19T10:07:41Z</dcterms:modified>
  <cp:category/>
  <cp:version/>
  <cp:contentType/>
  <cp:contentStatus/>
</cp:coreProperties>
</file>