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'Foglio1'!$A$1:$AP$34</definedName>
  </definedNames>
  <calcPr fullCalcOnLoad="1"/>
</workbook>
</file>

<file path=xl/sharedStrings.xml><?xml version="1.0" encoding="utf-8"?>
<sst xmlns="http://schemas.openxmlformats.org/spreadsheetml/2006/main" count="147" uniqueCount="110">
  <si>
    <r>
      <t xml:space="preserve">   </t>
    </r>
    <r>
      <rPr>
        <b/>
        <sz val="11"/>
        <rFont val="Arial"/>
        <family val="2"/>
      </rPr>
      <t>Denominazione scuola</t>
    </r>
    <r>
      <rPr>
        <b/>
        <sz val="13"/>
        <rFont val="Arial"/>
        <family val="2"/>
      </rPr>
      <t xml:space="preserve"> </t>
    </r>
  </si>
  <si>
    <t xml:space="preserve">               I -  A  N  Z  I  A  N  I  T  A'    D I     S   E   R   V  I  Z  I  O</t>
  </si>
  <si>
    <t>II - ESIGENZE DI FAMIGLIA</t>
  </si>
  <si>
    <t xml:space="preserve">  III - TIT. GENERALI</t>
  </si>
  <si>
    <t xml:space="preserve">A </t>
  </si>
  <si>
    <t xml:space="preserve">     A1</t>
  </si>
  <si>
    <t>B</t>
  </si>
  <si>
    <t>B1</t>
  </si>
  <si>
    <t>C</t>
  </si>
  <si>
    <t xml:space="preserve">  </t>
  </si>
  <si>
    <t>D</t>
  </si>
  <si>
    <t>E</t>
  </si>
  <si>
    <t xml:space="preserve">   A</t>
  </si>
  <si>
    <t xml:space="preserve">  B</t>
  </si>
  <si>
    <t xml:space="preserve">  C</t>
  </si>
  <si>
    <t xml:space="preserve">  D</t>
  </si>
  <si>
    <t xml:space="preserve">   B</t>
  </si>
  <si>
    <t>Ruolo</t>
  </si>
  <si>
    <t xml:space="preserve"> Ruolo p.i.</t>
  </si>
  <si>
    <t xml:space="preserve">  Pre-ruolo</t>
  </si>
  <si>
    <t xml:space="preserve"> Pre-ruolo p.i.</t>
  </si>
  <si>
    <t>Ruolo PA-EL</t>
  </si>
  <si>
    <r>
      <t>Continuità scuola</t>
    </r>
    <r>
      <rPr>
        <sz val="8"/>
        <color indexed="10"/>
        <rFont val="Arial"/>
        <family val="2"/>
      </rPr>
      <t>***</t>
    </r>
  </si>
  <si>
    <t>Cont.Comune</t>
  </si>
  <si>
    <t>Una tantum</t>
  </si>
  <si>
    <t>N. ordine</t>
  </si>
  <si>
    <t>Cognome</t>
  </si>
  <si>
    <t>Nome</t>
  </si>
  <si>
    <t>Anno nasc. (prec. a parità)</t>
  </si>
  <si>
    <r>
      <t xml:space="preserve">Inserire numero mesi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</si>
  <si>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</si>
  <si>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</si>
  <si>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Inserire mesi non di ruolo</t>
    </r>
    <r>
      <rPr>
        <sz val="8"/>
        <color indexed="10"/>
        <rFont val="Arial"/>
        <family val="2"/>
      </rPr>
      <t>*</t>
    </r>
  </si>
  <si>
    <r>
      <t>Pre-ruolo (ricon. 4 anni interi+ 2/3)</t>
    </r>
    <r>
      <rPr>
        <sz val="9"/>
        <color indexed="10"/>
        <rFont val="Arial"/>
        <family val="2"/>
      </rPr>
      <t>**</t>
    </r>
  </si>
  <si>
    <r>
      <t xml:space="preserve">Inserire mesi p.r. picc.isole </t>
    </r>
    <r>
      <rPr>
        <sz val="8"/>
        <color indexed="10"/>
        <rFont val="Arial"/>
        <family val="2"/>
      </rPr>
      <t>*</t>
    </r>
  </si>
  <si>
    <r>
      <t>Pre-ruolo su picc. isole              (ricon. 4 anni int.+ 2/3)</t>
    </r>
    <r>
      <rPr>
        <sz val="9"/>
        <color indexed="10"/>
        <rFont val="Arial"/>
        <family val="2"/>
      </rPr>
      <t>**</t>
    </r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</si>
  <si>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</si>
  <si>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 P.A - E.L.</t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</si>
  <si>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</si>
  <si>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</si>
  <si>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</si>
  <si>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</si>
  <si>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</si>
  <si>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</si>
  <si>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</si>
  <si>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</si>
  <si>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</si>
  <si>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</si>
  <si>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</si>
  <si>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</si>
  <si>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</si>
  <si>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</si>
  <si>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t>Concorso per esami r. app.</t>
  </si>
  <si>
    <t>Concorso per esami liv.sup.</t>
  </si>
  <si>
    <t>TOTALE PUNTI TITOLI GEN.</t>
  </si>
  <si>
    <t>TOTALE</t>
  </si>
  <si>
    <t>NOTE</t>
  </si>
  <si>
    <t>x 2</t>
  </si>
  <si>
    <t>**</t>
  </si>
  <si>
    <t xml:space="preserve">x 1 </t>
  </si>
  <si>
    <t xml:space="preserve">x 8 </t>
  </si>
  <si>
    <t xml:space="preserve">x 12 </t>
  </si>
  <si>
    <t xml:space="preserve">x 4 </t>
  </si>
  <si>
    <t>+40</t>
  </si>
  <si>
    <t>+24</t>
  </si>
  <si>
    <t>x 16</t>
  </si>
  <si>
    <t>+12</t>
  </si>
  <si>
    <t xml:space="preserve">+12 </t>
  </si>
  <si>
    <t xml:space="preserve">     F</t>
  </si>
  <si>
    <t>ISTITUTO COMPRENSIVO</t>
  </si>
  <si>
    <t>DI SERRASTRETTA</t>
  </si>
  <si>
    <r>
      <t xml:space="preserve">     (1) Per il servizio prestato nelle </t>
    </r>
    <r>
      <rPr>
        <sz val="12"/>
        <color indexed="10"/>
        <rFont val="Arial"/>
        <family val="2"/>
      </rPr>
      <t>piccole isole</t>
    </r>
    <r>
      <rPr>
        <sz val="12"/>
        <rFont val="Arial"/>
        <family val="2"/>
      </rPr>
      <t xml:space="preserve"> inserire un numero di anni pari al doppio di quelli prestati.</t>
    </r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</si>
  <si>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</si>
  <si>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B1 si attribuiscono 12 punti per ogni anno dei primi  4 anni e 8 punti (2/3 x 12 = 8) per ciascuno dei restanti anni.</t>
    </r>
  </si>
  <si>
    <r>
      <t>*** Ai fini del calcolo del punteggio di perdente posto si prescinde dal computo del triennio</t>
    </r>
    <r>
      <rPr>
        <sz val="12"/>
        <rFont val="Arial"/>
        <family val="2"/>
      </rPr>
      <t xml:space="preserve"> (nota 4, cui rinvia, per i TRASFERIMENTI D’UFFICIO, L'ALLEGATO E - </t>
    </r>
  </si>
  <si>
    <r>
      <t xml:space="preserve">     Il punteggio di cui alla lettera E) </t>
    </r>
    <r>
      <rPr>
        <sz val="12"/>
        <color indexed="10"/>
        <rFont val="Arial"/>
        <family val="2"/>
      </rPr>
      <t>non é cumulabile, per i periodi che siano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coincidenti,</t>
    </r>
    <r>
      <rPr>
        <sz val="12"/>
        <rFont val="Arial"/>
        <family val="2"/>
      </rPr>
      <t xml:space="preserve"> con quello previsto dalla lettera D).</t>
    </r>
  </si>
  <si>
    <t>MASCARO</t>
  </si>
  <si>
    <t>VINCENZO</t>
  </si>
  <si>
    <t>SI</t>
  </si>
  <si>
    <t>VILLELLA</t>
  </si>
  <si>
    <t>GIUSEPPE</t>
  </si>
  <si>
    <t>MAZZA</t>
  </si>
  <si>
    <t>FRANCESCA</t>
  </si>
  <si>
    <t>SACCO</t>
  </si>
  <si>
    <t>ANTONIETTA</t>
  </si>
  <si>
    <t>MOLINARO</t>
  </si>
  <si>
    <t>AGOSTINO</t>
  </si>
  <si>
    <t>BORGHETTI</t>
  </si>
  <si>
    <t>GIULIANA</t>
  </si>
  <si>
    <t>CERRA</t>
  </si>
  <si>
    <t>CATERINA</t>
  </si>
  <si>
    <t>PASCUZZI</t>
  </si>
  <si>
    <t>SANTO</t>
  </si>
  <si>
    <t>FAZIO</t>
  </si>
  <si>
    <t>PALMERINO</t>
  </si>
  <si>
    <t>FRAGALE</t>
  </si>
  <si>
    <t>FRANCESCO</t>
  </si>
  <si>
    <t>SCALISE</t>
  </si>
  <si>
    <t>CONCETTA</t>
  </si>
  <si>
    <t>BUSO</t>
  </si>
  <si>
    <t>GIGLIOLA</t>
  </si>
  <si>
    <t xml:space="preserve">  IL DIRIGENTE SCOLASTICO</t>
  </si>
  <si>
    <t xml:space="preserve">     TABELLA A) - ANZIANITA' DI SERVIZIO - lett. D del C.C.N.I. 2015-16</t>
  </si>
  <si>
    <t xml:space="preserve">AMMENDOLA </t>
  </si>
  <si>
    <t>INES</t>
  </si>
  <si>
    <t xml:space="preserve"> Dott.ssa Roberta Ferrari</t>
  </si>
  <si>
    <t>SERRASTRETTA,     18/05/2015</t>
  </si>
  <si>
    <r>
      <t>GRADUATORIA DI ISTITUTO</t>
    </r>
    <r>
      <rPr>
        <sz val="10"/>
        <rFont val="Arial"/>
        <family val="0"/>
      </rPr>
      <t xml:space="preserve"> per l'individuazione di PERSONALE ATA </t>
    </r>
    <r>
      <rPr>
        <sz val="10"/>
        <rFont val="Arial"/>
        <family val="2"/>
      </rPr>
      <t>(collaboratori scolastici)</t>
    </r>
    <r>
      <rPr>
        <sz val="10"/>
        <rFont val="Arial"/>
        <family val="0"/>
      </rPr>
      <t xml:space="preserve"> eventuale soprannumerario - A.S. 2015/16     PROT. N.  2318    del    18/05/2015 </t>
    </r>
  </si>
  <si>
    <t>LA  PRESENTE GRADUATORIA E' DEFINITIVA,  AVVERSO LA STESSA E' ESPERIBILE RICORSO AL T.A.R. O RICORSO STRAORDINARIO AL CAPO DELLO STATO, SECONDO LA NORMATIVA VIGENTE.</t>
  </si>
  <si>
    <t>Firma autografa sostituita a mezzo stampa art. 1 comma 87 Legge n. 549/95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</si>
</sst>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3">
    <font>
      <sz val="10"/>
      <name val="Arial"/>
      <family val="0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8"/>
      <color indexed="5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22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23" xfId="0" applyFont="1" applyFill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5" fillId="0" borderId="23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14" fillId="0" borderId="16" xfId="0" applyFont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5" fillId="0" borderId="24" xfId="0" applyFont="1" applyBorder="1" applyAlignment="1" applyProtection="1">
      <alignment horizontal="centerContinuous" vertical="center" wrapText="1"/>
      <protection/>
    </xf>
    <xf numFmtId="0" fontId="17" fillId="0" borderId="17" xfId="0" applyFont="1" applyBorder="1" applyAlignment="1" applyProtection="1">
      <alignment horizontal="centerContinuous" vertical="center" wrapText="1"/>
      <protection/>
    </xf>
    <xf numFmtId="0" fontId="14" fillId="34" borderId="21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left" textRotation="90"/>
      <protection/>
    </xf>
    <xf numFmtId="0" fontId="0" fillId="0" borderId="26" xfId="0" applyFont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right" vertical="justify" textRotation="90" wrapText="1"/>
      <protection/>
    </xf>
    <xf numFmtId="0" fontId="14" fillId="35" borderId="17" xfId="0" applyFont="1" applyFill="1" applyBorder="1" applyAlignment="1" applyProtection="1">
      <alignment textRotation="90" wrapText="1"/>
      <protection/>
    </xf>
    <xf numFmtId="0" fontId="18" fillId="0" borderId="17" xfId="0" applyFont="1" applyBorder="1" applyAlignment="1" applyProtection="1">
      <alignment textRotation="90" wrapText="1"/>
      <protection/>
    </xf>
    <xf numFmtId="0" fontId="18" fillId="0" borderId="28" xfId="0" applyFont="1" applyBorder="1" applyAlignment="1" applyProtection="1">
      <alignment horizontal="right" vertical="justify" textRotation="90" wrapText="1"/>
      <protection/>
    </xf>
    <xf numFmtId="0" fontId="14" fillId="35" borderId="28" xfId="0" applyFont="1" applyFill="1" applyBorder="1" applyAlignment="1" applyProtection="1">
      <alignment horizontal="right" vertical="justify" textRotation="90" wrapText="1"/>
      <protection/>
    </xf>
    <xf numFmtId="0" fontId="19" fillId="0" borderId="28" xfId="0" applyFont="1" applyBorder="1" applyAlignment="1" applyProtection="1">
      <alignment horizontal="left" vertical="center" textRotation="90" wrapText="1"/>
      <protection/>
    </xf>
    <xf numFmtId="0" fontId="18" fillId="0" borderId="28" xfId="0" applyFont="1" applyBorder="1" applyAlignment="1" applyProtection="1">
      <alignment textRotation="90" wrapText="1"/>
      <protection/>
    </xf>
    <xf numFmtId="0" fontId="14" fillId="35" borderId="28" xfId="0" applyFont="1" applyFill="1" applyBorder="1" applyAlignment="1" applyProtection="1">
      <alignment textRotation="90" wrapText="1"/>
      <protection/>
    </xf>
    <xf numFmtId="0" fontId="21" fillId="0" borderId="29" xfId="0" applyFont="1" applyBorder="1" applyAlignment="1" applyProtection="1">
      <alignment textRotation="90" wrapText="1"/>
      <protection/>
    </xf>
    <xf numFmtId="0" fontId="18" fillId="34" borderId="21" xfId="0" applyFont="1" applyFill="1" applyBorder="1" applyAlignment="1" applyProtection="1">
      <alignment textRotation="90" wrapText="1"/>
      <protection/>
    </xf>
    <xf numFmtId="0" fontId="14" fillId="35" borderId="30" xfId="0" applyFont="1" applyFill="1" applyBorder="1" applyAlignment="1" applyProtection="1">
      <alignment textRotation="90" wrapText="1"/>
      <protection/>
    </xf>
    <xf numFmtId="0" fontId="14" fillId="35" borderId="16" xfId="0" applyFont="1" applyFill="1" applyBorder="1" applyAlignment="1" applyProtection="1">
      <alignment textRotation="90" wrapText="1"/>
      <protection/>
    </xf>
    <xf numFmtId="0" fontId="18" fillId="0" borderId="23" xfId="0" applyFont="1" applyBorder="1" applyAlignment="1" applyProtection="1">
      <alignment textRotation="90" wrapText="1"/>
      <protection/>
    </xf>
    <xf numFmtId="0" fontId="18" fillId="34" borderId="31" xfId="0" applyFont="1" applyFill="1" applyBorder="1" applyAlignment="1" applyProtection="1">
      <alignment textRotation="90" wrapText="1"/>
      <protection/>
    </xf>
    <xf numFmtId="0" fontId="8" fillId="0" borderId="32" xfId="0" applyFont="1" applyFill="1" applyBorder="1" applyAlignment="1" applyProtection="1">
      <alignment textRotation="90"/>
      <protection/>
    </xf>
    <xf numFmtId="0" fontId="14" fillId="0" borderId="33" xfId="0" applyFont="1" applyBorder="1" applyAlignment="1" applyProtection="1">
      <alignment horizontal="center"/>
      <protection/>
    </xf>
    <xf numFmtId="0" fontId="14" fillId="0" borderId="34" xfId="0" applyFont="1" applyFill="1" applyBorder="1" applyAlignment="1" applyProtection="1">
      <alignment horizontal="center"/>
      <protection/>
    </xf>
    <xf numFmtId="0" fontId="14" fillId="0" borderId="35" xfId="0" applyFont="1" applyFill="1" applyBorder="1" applyAlignment="1" applyProtection="1">
      <alignment horizontal="center"/>
      <protection/>
    </xf>
    <xf numFmtId="49" fontId="14" fillId="0" borderId="36" xfId="0" applyNumberFormat="1" applyFont="1" applyFill="1" applyBorder="1" applyAlignment="1" applyProtection="1">
      <alignment horizontal="center"/>
      <protection/>
    </xf>
    <xf numFmtId="49" fontId="14" fillId="35" borderId="37" xfId="0" applyNumberFormat="1" applyFont="1" applyFill="1" applyBorder="1" applyAlignment="1" applyProtection="1">
      <alignment/>
      <protection/>
    </xf>
    <xf numFmtId="49" fontId="14" fillId="0" borderId="38" xfId="0" applyNumberFormat="1" applyFont="1" applyFill="1" applyBorder="1" applyAlignment="1" applyProtection="1">
      <alignment horizontal="center"/>
      <protection/>
    </xf>
    <xf numFmtId="49" fontId="14" fillId="35" borderId="38" xfId="0" applyNumberFormat="1" applyFont="1" applyFill="1" applyBorder="1" applyAlignment="1" applyProtection="1">
      <alignment horizontal="center"/>
      <protection/>
    </xf>
    <xf numFmtId="49" fontId="14" fillId="35" borderId="35" xfId="0" applyNumberFormat="1" applyFont="1" applyFill="1" applyBorder="1" applyAlignment="1" applyProtection="1">
      <alignment horizontal="center"/>
      <protection/>
    </xf>
    <xf numFmtId="49" fontId="22" fillId="0" borderId="35" xfId="0" applyNumberFormat="1" applyFont="1" applyFill="1" applyBorder="1" applyAlignment="1" applyProtection="1">
      <alignment horizontal="center"/>
      <protection/>
    </xf>
    <xf numFmtId="49" fontId="14" fillId="0" borderId="35" xfId="0" applyNumberFormat="1" applyFont="1" applyFill="1" applyBorder="1" applyAlignment="1" applyProtection="1">
      <alignment horizontal="center"/>
      <protection/>
    </xf>
    <xf numFmtId="49" fontId="14" fillId="0" borderId="39" xfId="0" applyNumberFormat="1" applyFont="1" applyFill="1" applyBorder="1" applyAlignment="1" applyProtection="1">
      <alignment horizontal="center"/>
      <protection/>
    </xf>
    <xf numFmtId="49" fontId="14" fillId="34" borderId="40" xfId="0" applyNumberFormat="1" applyFont="1" applyFill="1" applyBorder="1" applyAlignment="1" applyProtection="1">
      <alignment horizontal="center"/>
      <protection/>
    </xf>
    <xf numFmtId="49" fontId="14" fillId="35" borderId="37" xfId="0" applyNumberFormat="1" applyFont="1" applyFill="1" applyBorder="1" applyAlignment="1" applyProtection="1">
      <alignment horizontal="center"/>
      <protection/>
    </xf>
    <xf numFmtId="49" fontId="14" fillId="35" borderId="39" xfId="0" applyNumberFormat="1" applyFont="1" applyFill="1" applyBorder="1" applyAlignment="1" applyProtection="1">
      <alignment horizontal="center"/>
      <protection/>
    </xf>
    <xf numFmtId="49" fontId="14" fillId="0" borderId="41" xfId="0" applyNumberFormat="1" applyFont="1" applyFill="1" applyBorder="1" applyAlignment="1" applyProtection="1">
      <alignment horizontal="center"/>
      <protection/>
    </xf>
    <xf numFmtId="49" fontId="23" fillId="0" borderId="42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1" fontId="14" fillId="0" borderId="0" xfId="0" applyNumberFormat="1" applyFont="1" applyFill="1" applyBorder="1" applyAlignment="1" applyProtection="1">
      <alignment horizontal="center"/>
      <protection/>
    </xf>
    <xf numFmtId="1" fontId="14" fillId="0" borderId="0" xfId="0" applyNumberFormat="1" applyFont="1" applyFill="1" applyBorder="1" applyAlignment="1" applyProtection="1">
      <alignment horizontal="center"/>
      <protection hidden="1"/>
    </xf>
    <xf numFmtId="1" fontId="11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4" fillId="0" borderId="0" xfId="0" applyFont="1" applyFill="1" applyBorder="1" applyAlignment="1" applyProtection="1">
      <alignment horizontal="right"/>
      <protection/>
    </xf>
    <xf numFmtId="0" fontId="26" fillId="0" borderId="0" xfId="0" applyFont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8" fillId="0" borderId="0" xfId="0" applyFont="1" applyAlignment="1">
      <alignment/>
    </xf>
    <xf numFmtId="0" fontId="0" fillId="0" borderId="0" xfId="0" applyFont="1" applyAlignment="1">
      <alignment vertical="center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4" fillId="0" borderId="43" xfId="0" applyFont="1" applyFill="1" applyBorder="1" applyAlignment="1" applyProtection="1">
      <alignment/>
      <protection locked="0"/>
    </xf>
    <xf numFmtId="0" fontId="14" fillId="0" borderId="43" xfId="0" applyFont="1" applyBorder="1" applyAlignment="1" applyProtection="1">
      <alignment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4" fillId="35" borderId="44" xfId="0" applyFont="1" applyFill="1" applyBorder="1" applyAlignment="1" applyProtection="1">
      <alignment horizontal="center"/>
      <protection locked="0"/>
    </xf>
    <xf numFmtId="1" fontId="14" fillId="0" borderId="43" xfId="0" applyNumberFormat="1" applyFont="1" applyFill="1" applyBorder="1" applyAlignment="1" applyProtection="1">
      <alignment horizontal="center"/>
      <protection/>
    </xf>
    <xf numFmtId="0" fontId="14" fillId="35" borderId="43" xfId="0" applyFont="1" applyFill="1" applyBorder="1" applyAlignment="1" applyProtection="1">
      <alignment horizontal="center"/>
      <protection locked="0"/>
    </xf>
    <xf numFmtId="1" fontId="14" fillId="0" borderId="43" xfId="0" applyNumberFormat="1" applyFont="1" applyFill="1" applyBorder="1" applyAlignment="1" applyProtection="1">
      <alignment horizontal="center"/>
      <protection hidden="1"/>
    </xf>
    <xf numFmtId="1" fontId="14" fillId="0" borderId="24" xfId="0" applyNumberFormat="1" applyFont="1" applyFill="1" applyBorder="1" applyAlignment="1" applyProtection="1">
      <alignment horizontal="center"/>
      <protection/>
    </xf>
    <xf numFmtId="1" fontId="14" fillId="34" borderId="45" xfId="0" applyNumberFormat="1" applyFont="1" applyFill="1" applyBorder="1" applyAlignment="1" applyProtection="1">
      <alignment horizontal="center"/>
      <protection/>
    </xf>
    <xf numFmtId="0" fontId="14" fillId="35" borderId="46" xfId="0" applyFont="1" applyFill="1" applyBorder="1" applyAlignment="1" applyProtection="1">
      <alignment horizontal="center"/>
      <protection locked="0"/>
    </xf>
    <xf numFmtId="1" fontId="14" fillId="34" borderId="31" xfId="0" applyNumberFormat="1" applyFont="1" applyFill="1" applyBorder="1" applyAlignment="1" applyProtection="1">
      <alignment horizontal="center"/>
      <protection/>
    </xf>
    <xf numFmtId="1" fontId="14" fillId="34" borderId="31" xfId="0" applyNumberFormat="1" applyFont="1" applyFill="1" applyBorder="1" applyAlignment="1" applyProtection="1">
      <alignment horizontal="center"/>
      <protection hidden="1"/>
    </xf>
    <xf numFmtId="1" fontId="11" fillId="0" borderId="18" xfId="0" applyNumberFormat="1" applyFont="1" applyFill="1" applyBorder="1" applyAlignment="1" applyProtection="1">
      <alignment horizontal="center"/>
      <protection/>
    </xf>
    <xf numFmtId="0" fontId="11" fillId="0" borderId="33" xfId="0" applyFont="1" applyFill="1" applyBorder="1" applyAlignment="1" applyProtection="1">
      <alignment horizontal="center"/>
      <protection locked="0"/>
    </xf>
    <xf numFmtId="0" fontId="14" fillId="0" borderId="28" xfId="0" applyFont="1" applyFill="1" applyBorder="1" applyAlignment="1" applyProtection="1">
      <alignment/>
      <protection locked="0"/>
    </xf>
    <xf numFmtId="0" fontId="14" fillId="0" borderId="28" xfId="0" applyFont="1" applyBorder="1" applyAlignment="1" applyProtection="1">
      <alignment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35" borderId="30" xfId="0" applyFont="1" applyFill="1" applyBorder="1" applyAlignment="1" applyProtection="1">
      <alignment horizontal="center"/>
      <protection locked="0"/>
    </xf>
    <xf numFmtId="0" fontId="14" fillId="35" borderId="28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tabSelected="1" zoomScalePageLayoutView="0" workbookViewId="0" topLeftCell="A13">
      <selection activeCell="X43" sqref="X43"/>
    </sheetView>
  </sheetViews>
  <sheetFormatPr defaultColWidth="9.140625" defaultRowHeight="12.75"/>
  <cols>
    <col min="1" max="1" width="3.57421875" style="0" customWidth="1"/>
    <col min="2" max="2" width="11.7109375" style="0" customWidth="1"/>
    <col min="3" max="3" width="16.28125" style="0" customWidth="1"/>
    <col min="4" max="4" width="4.00390625" style="0" customWidth="1"/>
    <col min="5" max="5" width="6.00390625" style="0" customWidth="1"/>
    <col min="6" max="6" width="4.7109375" style="0" customWidth="1"/>
    <col min="7" max="7" width="2.7109375" style="0" customWidth="1"/>
    <col min="8" max="8" width="3.28125" style="0" customWidth="1"/>
    <col min="9" max="9" width="3.7109375" style="0" customWidth="1"/>
    <col min="10" max="10" width="4.8515625" style="0" customWidth="1"/>
    <col min="11" max="11" width="3.140625" style="0" customWidth="1"/>
    <col min="12" max="12" width="5.28125" style="0" customWidth="1"/>
    <col min="13" max="13" width="2.57421875" style="0" customWidth="1"/>
    <col min="14" max="15" width="4.00390625" style="0" customWidth="1"/>
    <col min="16" max="16" width="4.8515625" style="0" customWidth="1"/>
    <col min="17" max="17" width="3.57421875" style="0" customWidth="1"/>
    <col min="18" max="18" width="4.7109375" style="0" customWidth="1"/>
    <col min="19" max="19" width="3.28125" style="0" customWidth="1"/>
    <col min="20" max="20" width="4.28125" style="0" customWidth="1"/>
    <col min="21" max="21" width="4.8515625" style="0" customWidth="1"/>
    <col min="22" max="22" width="5.28125" style="0" customWidth="1"/>
    <col min="23" max="23" width="5.7109375" style="0" customWidth="1"/>
    <col min="24" max="24" width="5.140625" style="0" customWidth="1"/>
    <col min="25" max="25" width="5.00390625" style="0" customWidth="1"/>
    <col min="26" max="26" width="3.57421875" style="0" customWidth="1"/>
    <col min="27" max="27" width="4.421875" style="0" customWidth="1"/>
    <col min="28" max="28" width="4.28125" style="0" customWidth="1"/>
    <col min="29" max="29" width="4.57421875" style="0" customWidth="1"/>
    <col min="30" max="30" width="4.421875" style="0" customWidth="1"/>
    <col min="31" max="31" width="4.8515625" style="0" customWidth="1"/>
    <col min="32" max="32" width="4.7109375" style="0" customWidth="1"/>
    <col min="33" max="33" width="5.00390625" style="0" customWidth="1"/>
    <col min="34" max="34" width="4.28125" style="0" customWidth="1"/>
    <col min="35" max="35" width="4.421875" style="0" customWidth="1"/>
    <col min="36" max="36" width="5.00390625" style="0" customWidth="1"/>
    <col min="37" max="37" width="3.8515625" style="0" customWidth="1"/>
    <col min="38" max="38" width="5.7109375" style="0" customWidth="1"/>
    <col min="39" max="39" width="7.140625" style="0" customWidth="1"/>
    <col min="40" max="40" width="3.00390625" style="0" customWidth="1"/>
  </cols>
  <sheetData>
    <row r="1" spans="2:39" ht="17.25" thickBot="1">
      <c r="B1" s="1" t="s">
        <v>0</v>
      </c>
      <c r="C1" s="1"/>
      <c r="D1" s="2"/>
      <c r="E1" s="3"/>
      <c r="F1" s="4" t="s">
        <v>107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6"/>
      <c r="T1" s="6"/>
      <c r="U1" s="6"/>
      <c r="V1" s="6"/>
      <c r="W1" s="6"/>
      <c r="X1" s="5"/>
      <c r="Y1" s="6"/>
      <c r="Z1" s="5"/>
      <c r="AA1" s="6"/>
      <c r="AB1" s="5"/>
      <c r="AC1" s="6"/>
      <c r="AD1" s="5"/>
      <c r="AE1" s="6"/>
      <c r="AF1" s="6"/>
      <c r="AG1" s="5"/>
      <c r="AH1" s="6"/>
      <c r="AI1" s="5"/>
      <c r="AJ1" s="6"/>
      <c r="AK1" s="6"/>
      <c r="AL1" s="6"/>
      <c r="AM1" s="7"/>
    </row>
    <row r="2" spans="1:39" ht="17.25" thickBot="1">
      <c r="A2" s="8"/>
      <c r="B2" s="141" t="s">
        <v>69</v>
      </c>
      <c r="C2" s="141"/>
      <c r="D2" s="2"/>
      <c r="E2" s="9"/>
      <c r="F2" s="10" t="s">
        <v>1</v>
      </c>
      <c r="G2" s="11"/>
      <c r="H2" s="12"/>
      <c r="I2" s="12"/>
      <c r="J2" s="12"/>
      <c r="K2" s="13"/>
      <c r="L2" s="12"/>
      <c r="M2" s="12"/>
      <c r="N2" s="12"/>
      <c r="O2" s="13"/>
      <c r="P2" s="12"/>
      <c r="Q2" s="13"/>
      <c r="R2" s="12"/>
      <c r="S2" s="12"/>
      <c r="T2" s="12"/>
      <c r="U2" s="14"/>
      <c r="V2" s="15"/>
      <c r="W2" s="16"/>
      <c r="X2" s="17"/>
      <c r="Y2" s="18" t="s">
        <v>2</v>
      </c>
      <c r="Z2" s="19"/>
      <c r="AA2" s="12"/>
      <c r="AB2" s="13"/>
      <c r="AC2" s="12"/>
      <c r="AD2" s="13"/>
      <c r="AE2" s="12"/>
      <c r="AF2" s="16"/>
      <c r="AG2" s="20" t="s">
        <v>3</v>
      </c>
      <c r="AH2" s="12"/>
      <c r="AI2" s="13"/>
      <c r="AJ2" s="12"/>
      <c r="AK2" s="16"/>
      <c r="AL2" s="6"/>
      <c r="AM2" s="7"/>
    </row>
    <row r="3" spans="1:39" ht="12.75">
      <c r="A3" s="21"/>
      <c r="B3" s="142" t="s">
        <v>70</v>
      </c>
      <c r="C3" s="142"/>
      <c r="D3" s="7"/>
      <c r="E3" s="23"/>
      <c r="F3" s="15" t="s">
        <v>4</v>
      </c>
      <c r="G3" s="24" t="s">
        <v>5</v>
      </c>
      <c r="H3" s="25"/>
      <c r="I3" s="26"/>
      <c r="J3" s="27" t="s">
        <v>6</v>
      </c>
      <c r="K3" s="28"/>
      <c r="L3" s="15" t="s">
        <v>7</v>
      </c>
      <c r="M3" s="29"/>
      <c r="N3" s="29" t="s">
        <v>8</v>
      </c>
      <c r="O3" s="30"/>
      <c r="P3" s="31" t="s">
        <v>9</v>
      </c>
      <c r="Q3" s="24" t="s">
        <v>10</v>
      </c>
      <c r="R3" s="25"/>
      <c r="S3" s="30"/>
      <c r="T3" s="32" t="s">
        <v>11</v>
      </c>
      <c r="U3" s="30" t="s">
        <v>68</v>
      </c>
      <c r="V3" s="33"/>
      <c r="W3" s="34"/>
      <c r="X3" s="35" t="s">
        <v>12</v>
      </c>
      <c r="Y3" s="36"/>
      <c r="Z3" s="28" t="s">
        <v>13</v>
      </c>
      <c r="AA3" s="36"/>
      <c r="AB3" s="28" t="s">
        <v>14</v>
      </c>
      <c r="AC3" s="36"/>
      <c r="AD3" s="28" t="s">
        <v>15</v>
      </c>
      <c r="AE3" s="37"/>
      <c r="AF3" s="34"/>
      <c r="AG3" s="28" t="s">
        <v>12</v>
      </c>
      <c r="AH3" s="38"/>
      <c r="AI3" s="28" t="s">
        <v>16</v>
      </c>
      <c r="AJ3" s="38"/>
      <c r="AK3" s="34"/>
      <c r="AL3" s="39"/>
      <c r="AM3" s="21"/>
    </row>
    <row r="4" spans="1:39" ht="13.5" thickBot="1">
      <c r="A4" s="7"/>
      <c r="B4" s="22"/>
      <c r="C4" s="22"/>
      <c r="D4" s="40"/>
      <c r="E4" s="41" t="s">
        <v>17</v>
      </c>
      <c r="F4" s="42"/>
      <c r="G4" s="43" t="s">
        <v>18</v>
      </c>
      <c r="H4" s="42"/>
      <c r="I4" s="44" t="s">
        <v>19</v>
      </c>
      <c r="J4" s="42"/>
      <c r="K4" s="45" t="s">
        <v>20</v>
      </c>
      <c r="L4" s="46"/>
      <c r="M4" s="47" t="s">
        <v>21</v>
      </c>
      <c r="N4" s="48"/>
      <c r="O4" s="44" t="s">
        <v>22</v>
      </c>
      <c r="P4" s="49"/>
      <c r="Q4" s="50"/>
      <c r="R4" s="42"/>
      <c r="S4" s="51" t="s">
        <v>23</v>
      </c>
      <c r="T4" s="42"/>
      <c r="U4" s="52" t="s">
        <v>24</v>
      </c>
      <c r="V4" s="53"/>
      <c r="W4" s="54"/>
      <c r="X4" s="55"/>
      <c r="Y4" s="56"/>
      <c r="Z4" s="57"/>
      <c r="AA4" s="56"/>
      <c r="AB4" s="57"/>
      <c r="AC4" s="56"/>
      <c r="AD4" s="57"/>
      <c r="AE4" s="58"/>
      <c r="AF4" s="54"/>
      <c r="AG4" s="57"/>
      <c r="AH4" s="56"/>
      <c r="AI4" s="57"/>
      <c r="AJ4" s="59"/>
      <c r="AK4" s="54"/>
      <c r="AL4" s="7"/>
      <c r="AM4" s="7"/>
    </row>
    <row r="5" spans="1:39" ht="105.75" customHeight="1">
      <c r="A5" s="60" t="s">
        <v>25</v>
      </c>
      <c r="B5" s="61" t="s">
        <v>26</v>
      </c>
      <c r="C5" s="61" t="s">
        <v>27</v>
      </c>
      <c r="D5" s="62" t="s">
        <v>28</v>
      </c>
      <c r="E5" s="63" t="s">
        <v>29</v>
      </c>
      <c r="F5" s="64" t="s">
        <v>30</v>
      </c>
      <c r="G5" s="63" t="s">
        <v>29</v>
      </c>
      <c r="H5" s="65" t="s">
        <v>31</v>
      </c>
      <c r="I5" s="66" t="s">
        <v>32</v>
      </c>
      <c r="J5" s="67" t="s">
        <v>33</v>
      </c>
      <c r="K5" s="66" t="s">
        <v>34</v>
      </c>
      <c r="L5" s="67" t="s">
        <v>35</v>
      </c>
      <c r="M5" s="63" t="s">
        <v>36</v>
      </c>
      <c r="N5" s="64" t="s">
        <v>37</v>
      </c>
      <c r="O5" s="63" t="s">
        <v>38</v>
      </c>
      <c r="P5" s="68" t="s">
        <v>39</v>
      </c>
      <c r="Q5" s="63" t="s">
        <v>38</v>
      </c>
      <c r="R5" s="68" t="s">
        <v>40</v>
      </c>
      <c r="S5" s="63" t="s">
        <v>36</v>
      </c>
      <c r="T5" s="68" t="s">
        <v>41</v>
      </c>
      <c r="U5" s="69" t="s">
        <v>42</v>
      </c>
      <c r="V5" s="70" t="s">
        <v>43</v>
      </c>
      <c r="W5" s="71" t="s">
        <v>44</v>
      </c>
      <c r="X5" s="72" t="s">
        <v>42</v>
      </c>
      <c r="Y5" s="64" t="s">
        <v>45</v>
      </c>
      <c r="Z5" s="63" t="s">
        <v>46</v>
      </c>
      <c r="AA5" s="68" t="s">
        <v>47</v>
      </c>
      <c r="AB5" s="63" t="s">
        <v>48</v>
      </c>
      <c r="AC5" s="68" t="s">
        <v>49</v>
      </c>
      <c r="AD5" s="73" t="s">
        <v>42</v>
      </c>
      <c r="AE5" s="74" t="s">
        <v>50</v>
      </c>
      <c r="AF5" s="75" t="s">
        <v>51</v>
      </c>
      <c r="AG5" s="73" t="s">
        <v>42</v>
      </c>
      <c r="AH5" s="68" t="s">
        <v>52</v>
      </c>
      <c r="AI5" s="73" t="s">
        <v>42</v>
      </c>
      <c r="AJ5" s="68" t="s">
        <v>53</v>
      </c>
      <c r="AK5" s="75" t="s">
        <v>54</v>
      </c>
      <c r="AL5" s="76" t="s">
        <v>55</v>
      </c>
      <c r="AM5" s="77" t="s">
        <v>56</v>
      </c>
    </row>
    <row r="6" spans="1:39" ht="18" thickBot="1">
      <c r="A6" s="78"/>
      <c r="B6" s="79"/>
      <c r="C6" s="79"/>
      <c r="D6" s="80"/>
      <c r="E6" s="81"/>
      <c r="F6" s="82" t="s">
        <v>57</v>
      </c>
      <c r="G6" s="83"/>
      <c r="H6" s="82" t="s">
        <v>57</v>
      </c>
      <c r="I6" s="84"/>
      <c r="J6" s="85" t="s">
        <v>58</v>
      </c>
      <c r="K6" s="84"/>
      <c r="L6" s="85" t="s">
        <v>58</v>
      </c>
      <c r="M6" s="84"/>
      <c r="N6" s="86" t="s">
        <v>59</v>
      </c>
      <c r="O6" s="84"/>
      <c r="P6" s="86" t="s">
        <v>60</v>
      </c>
      <c r="Q6" s="84"/>
      <c r="R6" s="86" t="s">
        <v>61</v>
      </c>
      <c r="S6" s="84"/>
      <c r="T6" s="86" t="s">
        <v>62</v>
      </c>
      <c r="U6" s="84"/>
      <c r="V6" s="87" t="s">
        <v>63</v>
      </c>
      <c r="W6" s="88"/>
      <c r="X6" s="89"/>
      <c r="Y6" s="82" t="s">
        <v>64</v>
      </c>
      <c r="Z6" s="83"/>
      <c r="AA6" s="86" t="s">
        <v>65</v>
      </c>
      <c r="AB6" s="84"/>
      <c r="AC6" s="86" t="s">
        <v>61</v>
      </c>
      <c r="AD6" s="90"/>
      <c r="AE6" s="87" t="s">
        <v>64</v>
      </c>
      <c r="AF6" s="88"/>
      <c r="AG6" s="83"/>
      <c r="AH6" s="86" t="s">
        <v>66</v>
      </c>
      <c r="AI6" s="84"/>
      <c r="AJ6" s="86" t="s">
        <v>67</v>
      </c>
      <c r="AK6" s="88"/>
      <c r="AL6" s="91"/>
      <c r="AM6" s="92"/>
    </row>
    <row r="7" spans="1:39" s="93" customFormat="1" ht="12.75">
      <c r="A7" s="119">
        <f aca="true" t="shared" si="0" ref="A7:A13">1+A6</f>
        <v>1</v>
      </c>
      <c r="B7" s="120" t="s">
        <v>79</v>
      </c>
      <c r="C7" s="120" t="s">
        <v>80</v>
      </c>
      <c r="D7" s="121">
        <v>57</v>
      </c>
      <c r="E7" s="122">
        <v>316</v>
      </c>
      <c r="F7" s="123">
        <f aca="true" t="shared" si="1" ref="F7:F19">E7*2</f>
        <v>632</v>
      </c>
      <c r="G7" s="124"/>
      <c r="H7" s="123">
        <f>G7*2</f>
        <v>0</v>
      </c>
      <c r="I7" s="124">
        <v>12</v>
      </c>
      <c r="J7" s="125">
        <f>I7*1</f>
        <v>12</v>
      </c>
      <c r="K7" s="124"/>
      <c r="L7" s="125">
        <v>0</v>
      </c>
      <c r="M7" s="124"/>
      <c r="N7" s="125">
        <v>0</v>
      </c>
      <c r="O7" s="124">
        <v>5</v>
      </c>
      <c r="P7" s="123">
        <f aca="true" t="shared" si="2" ref="P7:P19">IF(O7&gt;10,80,O7*8)</f>
        <v>40</v>
      </c>
      <c r="Q7" s="124">
        <v>21</v>
      </c>
      <c r="R7" s="123">
        <f aca="true" t="shared" si="3" ref="R7:R19">Q7*12</f>
        <v>252</v>
      </c>
      <c r="S7" s="124"/>
      <c r="T7" s="126">
        <f>S7*4</f>
        <v>0</v>
      </c>
      <c r="U7" s="124" t="s">
        <v>78</v>
      </c>
      <c r="V7" s="123">
        <f aca="true" t="shared" si="4" ref="V7:V19">IF(U7="si",40,0)</f>
        <v>40</v>
      </c>
      <c r="W7" s="127">
        <f aca="true" t="shared" si="5" ref="W7:W19">F7+H7+J7+L7+N7+P7+R7+T7+V7</f>
        <v>976</v>
      </c>
      <c r="X7" s="128" t="s">
        <v>78</v>
      </c>
      <c r="Y7" s="123">
        <f aca="true" t="shared" si="6" ref="Y7:Y19">IF(X7="si",24,0)</f>
        <v>24</v>
      </c>
      <c r="Z7" s="124"/>
      <c r="AA7" s="123">
        <f>Z7*16</f>
        <v>0</v>
      </c>
      <c r="AB7" s="124">
        <v>3</v>
      </c>
      <c r="AC7" s="123">
        <f>AB7*12</f>
        <v>36</v>
      </c>
      <c r="AD7" s="124"/>
      <c r="AE7" s="126">
        <f>IF(AD7="si",24,0)</f>
        <v>0</v>
      </c>
      <c r="AF7" s="129">
        <f>Y7+AA7+AC7+AE7</f>
        <v>60</v>
      </c>
      <c r="AG7" s="124" t="s">
        <v>78</v>
      </c>
      <c r="AH7" s="123">
        <f aca="true" t="shared" si="7" ref="AH7:AH19">IF(AG7="si",12,0)</f>
        <v>12</v>
      </c>
      <c r="AI7" s="124"/>
      <c r="AJ7" s="123">
        <f>IF(AI7="si",12,0)</f>
        <v>0</v>
      </c>
      <c r="AK7" s="130">
        <v>12</v>
      </c>
      <c r="AL7" s="131">
        <f aca="true" t="shared" si="8" ref="AL7:AL19">W7+AF7+AK7</f>
        <v>1048</v>
      </c>
      <c r="AM7" s="132"/>
    </row>
    <row r="8" spans="1:39" s="93" customFormat="1" ht="12.75">
      <c r="A8" s="133">
        <v>2</v>
      </c>
      <c r="B8" s="134" t="s">
        <v>83</v>
      </c>
      <c r="C8" s="134" t="s">
        <v>84</v>
      </c>
      <c r="D8" s="135">
        <v>62</v>
      </c>
      <c r="E8" s="136">
        <v>296</v>
      </c>
      <c r="F8" s="123">
        <f t="shared" si="1"/>
        <v>592</v>
      </c>
      <c r="G8" s="137"/>
      <c r="H8" s="123">
        <f aca="true" t="shared" si="9" ref="H8:H19">G8*2</f>
        <v>0</v>
      </c>
      <c r="I8" s="137"/>
      <c r="J8" s="125">
        <f>I8*1</f>
        <v>0</v>
      </c>
      <c r="K8" s="137"/>
      <c r="L8" s="125">
        <v>0</v>
      </c>
      <c r="M8" s="137"/>
      <c r="N8" s="125">
        <v>0</v>
      </c>
      <c r="O8" s="137">
        <v>5</v>
      </c>
      <c r="P8" s="123">
        <f t="shared" si="2"/>
        <v>40</v>
      </c>
      <c r="Q8" s="137">
        <v>19</v>
      </c>
      <c r="R8" s="123">
        <f t="shared" si="3"/>
        <v>228</v>
      </c>
      <c r="S8" s="137"/>
      <c r="T8" s="126">
        <f aca="true" t="shared" si="10" ref="T8:T19">S8*4</f>
        <v>0</v>
      </c>
      <c r="U8" s="137" t="s">
        <v>78</v>
      </c>
      <c r="V8" s="123">
        <f t="shared" si="4"/>
        <v>40</v>
      </c>
      <c r="W8" s="127">
        <f t="shared" si="5"/>
        <v>900</v>
      </c>
      <c r="X8" s="136" t="s">
        <v>78</v>
      </c>
      <c r="Y8" s="123">
        <f t="shared" si="6"/>
        <v>24</v>
      </c>
      <c r="Z8" s="137"/>
      <c r="AA8" s="123">
        <f aca="true" t="shared" si="11" ref="AA8:AA19">Z8*16</f>
        <v>0</v>
      </c>
      <c r="AB8" s="137"/>
      <c r="AC8" s="123">
        <f aca="true" t="shared" si="12" ref="AC8:AC13">AB8*12</f>
        <v>0</v>
      </c>
      <c r="AD8" s="137"/>
      <c r="AE8" s="126">
        <f aca="true" t="shared" si="13" ref="AE8:AE19">IF(AD8="si",24,0)</f>
        <v>0</v>
      </c>
      <c r="AF8" s="129">
        <f aca="true" t="shared" si="14" ref="AF8:AF19">Y8+AA8+AC8+AE8</f>
        <v>24</v>
      </c>
      <c r="AG8" s="137" t="s">
        <v>78</v>
      </c>
      <c r="AH8" s="123">
        <f t="shared" si="7"/>
        <v>12</v>
      </c>
      <c r="AI8" s="137"/>
      <c r="AJ8" s="123">
        <f aca="true" t="shared" si="15" ref="AJ8:AJ19">IF(AI8="si",12,0)</f>
        <v>0</v>
      </c>
      <c r="AK8" s="130">
        <v>12</v>
      </c>
      <c r="AL8" s="131">
        <f t="shared" si="8"/>
        <v>936</v>
      </c>
      <c r="AM8" s="138"/>
    </row>
    <row r="9" spans="1:39" s="93" customFormat="1" ht="12.75">
      <c r="A9" s="133">
        <v>3</v>
      </c>
      <c r="B9" s="134" t="s">
        <v>81</v>
      </c>
      <c r="C9" s="134" t="s">
        <v>82</v>
      </c>
      <c r="D9" s="135">
        <v>60</v>
      </c>
      <c r="E9" s="136">
        <v>304</v>
      </c>
      <c r="F9" s="123">
        <f t="shared" si="1"/>
        <v>608</v>
      </c>
      <c r="G9" s="137"/>
      <c r="H9" s="123">
        <f t="shared" si="9"/>
        <v>0</v>
      </c>
      <c r="I9" s="137"/>
      <c r="J9" s="125">
        <f>I9*1</f>
        <v>0</v>
      </c>
      <c r="K9" s="137"/>
      <c r="L9" s="125">
        <v>0</v>
      </c>
      <c r="M9" s="137"/>
      <c r="N9" s="125">
        <v>0</v>
      </c>
      <c r="O9" s="137">
        <v>5</v>
      </c>
      <c r="P9" s="123">
        <f t="shared" si="2"/>
        <v>40</v>
      </c>
      <c r="Q9" s="137">
        <v>8</v>
      </c>
      <c r="R9" s="123">
        <f t="shared" si="3"/>
        <v>96</v>
      </c>
      <c r="S9" s="137"/>
      <c r="T9" s="126">
        <f t="shared" si="10"/>
        <v>0</v>
      </c>
      <c r="U9" s="137" t="s">
        <v>78</v>
      </c>
      <c r="V9" s="123">
        <f t="shared" si="4"/>
        <v>40</v>
      </c>
      <c r="W9" s="127">
        <f t="shared" si="5"/>
        <v>784</v>
      </c>
      <c r="X9" s="136" t="s">
        <v>78</v>
      </c>
      <c r="Y9" s="123">
        <f t="shared" si="6"/>
        <v>24</v>
      </c>
      <c r="Z9" s="137"/>
      <c r="AA9" s="123">
        <f t="shared" si="11"/>
        <v>0</v>
      </c>
      <c r="AB9" s="137"/>
      <c r="AC9" s="123">
        <f t="shared" si="12"/>
        <v>0</v>
      </c>
      <c r="AD9" s="137"/>
      <c r="AE9" s="126">
        <f t="shared" si="13"/>
        <v>0</v>
      </c>
      <c r="AF9" s="129">
        <f t="shared" si="14"/>
        <v>24</v>
      </c>
      <c r="AG9" s="137" t="s">
        <v>78</v>
      </c>
      <c r="AH9" s="123">
        <f t="shared" si="7"/>
        <v>12</v>
      </c>
      <c r="AI9" s="137"/>
      <c r="AJ9" s="123">
        <f t="shared" si="15"/>
        <v>0</v>
      </c>
      <c r="AK9" s="130">
        <v>0</v>
      </c>
      <c r="AL9" s="131">
        <v>820</v>
      </c>
      <c r="AM9" s="138"/>
    </row>
    <row r="10" spans="1:39" s="93" customFormat="1" ht="12.75">
      <c r="A10" s="119">
        <f t="shared" si="0"/>
        <v>4</v>
      </c>
      <c r="B10" s="134" t="s">
        <v>97</v>
      </c>
      <c r="C10" s="134" t="s">
        <v>98</v>
      </c>
      <c r="D10" s="135">
        <v>58</v>
      </c>
      <c r="E10" s="136">
        <v>224</v>
      </c>
      <c r="F10" s="123">
        <f t="shared" si="1"/>
        <v>448</v>
      </c>
      <c r="G10" s="137"/>
      <c r="H10" s="123">
        <f t="shared" si="9"/>
        <v>0</v>
      </c>
      <c r="I10" s="137">
        <v>63</v>
      </c>
      <c r="J10" s="125">
        <v>58</v>
      </c>
      <c r="K10" s="137"/>
      <c r="L10" s="125">
        <v>0</v>
      </c>
      <c r="M10" s="137"/>
      <c r="N10" s="125">
        <v>0</v>
      </c>
      <c r="O10" s="137">
        <v>5</v>
      </c>
      <c r="P10" s="123">
        <f t="shared" si="2"/>
        <v>40</v>
      </c>
      <c r="Q10" s="137">
        <v>11</v>
      </c>
      <c r="R10" s="123">
        <f t="shared" si="3"/>
        <v>132</v>
      </c>
      <c r="S10" s="137"/>
      <c r="T10" s="126">
        <f t="shared" si="10"/>
        <v>0</v>
      </c>
      <c r="U10" s="137" t="s">
        <v>78</v>
      </c>
      <c r="V10" s="123">
        <f t="shared" si="4"/>
        <v>40</v>
      </c>
      <c r="W10" s="127">
        <f t="shared" si="5"/>
        <v>718</v>
      </c>
      <c r="X10" s="136" t="s">
        <v>78</v>
      </c>
      <c r="Y10" s="123">
        <f t="shared" si="6"/>
        <v>24</v>
      </c>
      <c r="Z10" s="137"/>
      <c r="AA10" s="123">
        <f t="shared" si="11"/>
        <v>0</v>
      </c>
      <c r="AB10" s="137"/>
      <c r="AC10" s="123">
        <f t="shared" si="12"/>
        <v>0</v>
      </c>
      <c r="AD10" s="137"/>
      <c r="AE10" s="126">
        <f t="shared" si="13"/>
        <v>0</v>
      </c>
      <c r="AF10" s="129">
        <f t="shared" si="14"/>
        <v>24</v>
      </c>
      <c r="AG10" s="137"/>
      <c r="AH10" s="123">
        <f t="shared" si="7"/>
        <v>0</v>
      </c>
      <c r="AI10" s="137"/>
      <c r="AJ10" s="123">
        <f t="shared" si="15"/>
        <v>0</v>
      </c>
      <c r="AK10" s="130">
        <v>0</v>
      </c>
      <c r="AL10" s="131">
        <f t="shared" si="8"/>
        <v>742</v>
      </c>
      <c r="AM10" s="138"/>
    </row>
    <row r="11" spans="1:39" s="93" customFormat="1" ht="12.75">
      <c r="A11" s="133">
        <f t="shared" si="0"/>
        <v>5</v>
      </c>
      <c r="B11" s="134" t="s">
        <v>87</v>
      </c>
      <c r="C11" s="134" t="s">
        <v>88</v>
      </c>
      <c r="D11" s="135">
        <v>51</v>
      </c>
      <c r="E11" s="136">
        <v>236</v>
      </c>
      <c r="F11" s="123">
        <f t="shared" si="1"/>
        <v>472</v>
      </c>
      <c r="G11" s="137"/>
      <c r="H11" s="123">
        <f t="shared" si="9"/>
        <v>0</v>
      </c>
      <c r="I11" s="137">
        <v>9</v>
      </c>
      <c r="J11" s="125">
        <f aca="true" t="shared" si="16" ref="J11:J17">I11*1</f>
        <v>9</v>
      </c>
      <c r="K11" s="137"/>
      <c r="L11" s="125">
        <v>0</v>
      </c>
      <c r="M11" s="137"/>
      <c r="N11" s="125">
        <v>0</v>
      </c>
      <c r="O11" s="137">
        <v>5</v>
      </c>
      <c r="P11" s="123">
        <f t="shared" si="2"/>
        <v>40</v>
      </c>
      <c r="Q11" s="137">
        <v>9</v>
      </c>
      <c r="R11" s="123">
        <f t="shared" si="3"/>
        <v>108</v>
      </c>
      <c r="S11" s="137"/>
      <c r="T11" s="126">
        <f t="shared" si="10"/>
        <v>0</v>
      </c>
      <c r="U11" s="137" t="s">
        <v>78</v>
      </c>
      <c r="V11" s="123">
        <f t="shared" si="4"/>
        <v>40</v>
      </c>
      <c r="W11" s="127">
        <f t="shared" si="5"/>
        <v>669</v>
      </c>
      <c r="X11" s="136" t="s">
        <v>78</v>
      </c>
      <c r="Y11" s="123">
        <f t="shared" si="6"/>
        <v>24</v>
      </c>
      <c r="Z11" s="137"/>
      <c r="AA11" s="123">
        <f t="shared" si="11"/>
        <v>0</v>
      </c>
      <c r="AB11" s="137"/>
      <c r="AC11" s="123">
        <f t="shared" si="12"/>
        <v>0</v>
      </c>
      <c r="AD11" s="137"/>
      <c r="AE11" s="126">
        <f t="shared" si="13"/>
        <v>0</v>
      </c>
      <c r="AF11" s="129">
        <f t="shared" si="14"/>
        <v>24</v>
      </c>
      <c r="AG11" s="137"/>
      <c r="AH11" s="123">
        <f t="shared" si="7"/>
        <v>0</v>
      </c>
      <c r="AI11" s="137"/>
      <c r="AJ11" s="123">
        <f t="shared" si="15"/>
        <v>0</v>
      </c>
      <c r="AK11" s="130">
        <v>0</v>
      </c>
      <c r="AL11" s="131">
        <f t="shared" si="8"/>
        <v>693</v>
      </c>
      <c r="AM11" s="138"/>
    </row>
    <row r="12" spans="1:39" s="93" customFormat="1" ht="12.75">
      <c r="A12" s="119">
        <f t="shared" si="0"/>
        <v>6</v>
      </c>
      <c r="B12" s="134" t="s">
        <v>76</v>
      </c>
      <c r="C12" s="134" t="s">
        <v>77</v>
      </c>
      <c r="D12" s="135">
        <v>62</v>
      </c>
      <c r="E12" s="136">
        <v>200</v>
      </c>
      <c r="F12" s="123">
        <f t="shared" si="1"/>
        <v>400</v>
      </c>
      <c r="G12" s="137"/>
      <c r="H12" s="123">
        <f t="shared" si="9"/>
        <v>0</v>
      </c>
      <c r="I12" s="137">
        <v>20</v>
      </c>
      <c r="J12" s="125">
        <f t="shared" si="16"/>
        <v>20</v>
      </c>
      <c r="K12" s="137"/>
      <c r="L12" s="125">
        <v>0</v>
      </c>
      <c r="M12" s="137"/>
      <c r="N12" s="125">
        <v>0</v>
      </c>
      <c r="O12" s="137">
        <v>5</v>
      </c>
      <c r="P12" s="123">
        <f t="shared" si="2"/>
        <v>40</v>
      </c>
      <c r="Q12" s="137">
        <v>9</v>
      </c>
      <c r="R12" s="123">
        <f t="shared" si="3"/>
        <v>108</v>
      </c>
      <c r="S12" s="137"/>
      <c r="T12" s="126">
        <f t="shared" si="10"/>
        <v>0</v>
      </c>
      <c r="U12" s="137" t="s">
        <v>78</v>
      </c>
      <c r="V12" s="123">
        <f t="shared" si="4"/>
        <v>40</v>
      </c>
      <c r="W12" s="127">
        <f t="shared" si="5"/>
        <v>608</v>
      </c>
      <c r="X12" s="136" t="s">
        <v>78</v>
      </c>
      <c r="Y12" s="123">
        <f t="shared" si="6"/>
        <v>24</v>
      </c>
      <c r="Z12" s="137"/>
      <c r="AA12" s="123">
        <f t="shared" si="11"/>
        <v>0</v>
      </c>
      <c r="AB12" s="137"/>
      <c r="AC12" s="123">
        <f t="shared" si="12"/>
        <v>0</v>
      </c>
      <c r="AD12" s="137"/>
      <c r="AE12" s="126">
        <f t="shared" si="13"/>
        <v>0</v>
      </c>
      <c r="AF12" s="129">
        <f t="shared" si="14"/>
        <v>24</v>
      </c>
      <c r="AG12" s="137" t="s">
        <v>78</v>
      </c>
      <c r="AH12" s="123">
        <f t="shared" si="7"/>
        <v>12</v>
      </c>
      <c r="AI12" s="137"/>
      <c r="AJ12" s="123">
        <f t="shared" si="15"/>
        <v>0</v>
      </c>
      <c r="AK12" s="130">
        <v>12</v>
      </c>
      <c r="AL12" s="131">
        <f t="shared" si="8"/>
        <v>644</v>
      </c>
      <c r="AM12" s="138"/>
    </row>
    <row r="13" spans="1:39" s="93" customFormat="1" ht="12.75">
      <c r="A13" s="133">
        <f t="shared" si="0"/>
        <v>7</v>
      </c>
      <c r="B13" s="134" t="s">
        <v>85</v>
      </c>
      <c r="C13" s="134" t="s">
        <v>86</v>
      </c>
      <c r="D13" s="135">
        <v>56</v>
      </c>
      <c r="E13" s="136">
        <v>188</v>
      </c>
      <c r="F13" s="123">
        <f t="shared" si="1"/>
        <v>376</v>
      </c>
      <c r="G13" s="137"/>
      <c r="H13" s="123">
        <f t="shared" si="9"/>
        <v>0</v>
      </c>
      <c r="I13" s="137">
        <v>46</v>
      </c>
      <c r="J13" s="125">
        <f t="shared" si="16"/>
        <v>46</v>
      </c>
      <c r="K13" s="137"/>
      <c r="L13" s="125">
        <v>0</v>
      </c>
      <c r="M13" s="137"/>
      <c r="N13" s="125">
        <v>0</v>
      </c>
      <c r="O13" s="137">
        <v>5</v>
      </c>
      <c r="P13" s="123">
        <f t="shared" si="2"/>
        <v>40</v>
      </c>
      <c r="Q13" s="137">
        <v>9</v>
      </c>
      <c r="R13" s="123">
        <f t="shared" si="3"/>
        <v>108</v>
      </c>
      <c r="S13" s="137"/>
      <c r="T13" s="126">
        <f t="shared" si="10"/>
        <v>0</v>
      </c>
      <c r="U13" s="137" t="s">
        <v>78</v>
      </c>
      <c r="V13" s="123">
        <f t="shared" si="4"/>
        <v>40</v>
      </c>
      <c r="W13" s="127">
        <f t="shared" si="5"/>
        <v>610</v>
      </c>
      <c r="X13" s="136" t="s">
        <v>78</v>
      </c>
      <c r="Y13" s="123">
        <f t="shared" si="6"/>
        <v>24</v>
      </c>
      <c r="Z13" s="137"/>
      <c r="AA13" s="123">
        <f t="shared" si="11"/>
        <v>0</v>
      </c>
      <c r="AB13" s="137"/>
      <c r="AC13" s="123">
        <f t="shared" si="12"/>
        <v>0</v>
      </c>
      <c r="AD13" s="137"/>
      <c r="AE13" s="126">
        <f t="shared" si="13"/>
        <v>0</v>
      </c>
      <c r="AF13" s="129">
        <f t="shared" si="14"/>
        <v>24</v>
      </c>
      <c r="AG13" s="137"/>
      <c r="AH13" s="123">
        <f t="shared" si="7"/>
        <v>0</v>
      </c>
      <c r="AI13" s="137"/>
      <c r="AJ13" s="123">
        <f t="shared" si="15"/>
        <v>0</v>
      </c>
      <c r="AK13" s="130">
        <v>0</v>
      </c>
      <c r="AL13" s="131">
        <f t="shared" si="8"/>
        <v>634</v>
      </c>
      <c r="AM13" s="138"/>
    </row>
    <row r="14" spans="1:39" s="93" customFormat="1" ht="12.75">
      <c r="A14" s="119">
        <f>1+A13</f>
        <v>8</v>
      </c>
      <c r="B14" s="134" t="s">
        <v>91</v>
      </c>
      <c r="C14" s="134" t="s">
        <v>92</v>
      </c>
      <c r="D14" s="135">
        <v>54</v>
      </c>
      <c r="E14" s="136">
        <v>176</v>
      </c>
      <c r="F14" s="123">
        <f>E14*2</f>
        <v>352</v>
      </c>
      <c r="G14" s="137"/>
      <c r="H14" s="123">
        <f>G14*2</f>
        <v>0</v>
      </c>
      <c r="I14" s="137">
        <v>31</v>
      </c>
      <c r="J14" s="125">
        <f>I14*1</f>
        <v>31</v>
      </c>
      <c r="K14" s="137"/>
      <c r="L14" s="125">
        <v>0</v>
      </c>
      <c r="M14" s="137"/>
      <c r="N14" s="125">
        <v>0</v>
      </c>
      <c r="O14" s="137">
        <v>5</v>
      </c>
      <c r="P14" s="123">
        <f>IF(O14&gt;10,80,O14*8)</f>
        <v>40</v>
      </c>
      <c r="Q14" s="137">
        <v>8</v>
      </c>
      <c r="R14" s="123">
        <f>Q14*12</f>
        <v>96</v>
      </c>
      <c r="S14" s="137"/>
      <c r="T14" s="126">
        <f>S14*4</f>
        <v>0</v>
      </c>
      <c r="U14" s="137" t="s">
        <v>78</v>
      </c>
      <c r="V14" s="123">
        <f>IF(U14="si",40,0)</f>
        <v>40</v>
      </c>
      <c r="W14" s="127">
        <f>F14+H14+J14+L14+N14+P14+R14+T14+V14</f>
        <v>559</v>
      </c>
      <c r="X14" s="136" t="s">
        <v>78</v>
      </c>
      <c r="Y14" s="123">
        <f>IF(X14="si",24,0)</f>
        <v>24</v>
      </c>
      <c r="Z14" s="137"/>
      <c r="AA14" s="123">
        <f>Z14*16</f>
        <v>0</v>
      </c>
      <c r="AB14" s="137"/>
      <c r="AC14" s="123">
        <f>AB14*12</f>
        <v>0</v>
      </c>
      <c r="AD14" s="137"/>
      <c r="AE14" s="126">
        <f>IF(AD14="si",24,0)</f>
        <v>0</v>
      </c>
      <c r="AF14" s="129">
        <f>Y14+AA14+AC14+AE14</f>
        <v>24</v>
      </c>
      <c r="AG14" s="137"/>
      <c r="AH14" s="123">
        <f>IF(AG14="si",12,0)</f>
        <v>0</v>
      </c>
      <c r="AI14" s="137"/>
      <c r="AJ14" s="123">
        <f>IF(AI14="si",12,0)</f>
        <v>0</v>
      </c>
      <c r="AK14" s="130">
        <v>0</v>
      </c>
      <c r="AL14" s="131">
        <f>W14+AF14+AK14</f>
        <v>583</v>
      </c>
      <c r="AM14" s="138"/>
    </row>
    <row r="15" spans="1:39" s="93" customFormat="1" ht="12.75">
      <c r="A15" s="133">
        <v>9</v>
      </c>
      <c r="B15" s="134" t="s">
        <v>89</v>
      </c>
      <c r="C15" s="134" t="s">
        <v>90</v>
      </c>
      <c r="D15" s="135">
        <v>59</v>
      </c>
      <c r="E15" s="136">
        <v>176</v>
      </c>
      <c r="F15" s="123">
        <f>E15*2</f>
        <v>352</v>
      </c>
      <c r="G15" s="137"/>
      <c r="H15" s="123">
        <f>G15*2</f>
        <v>0</v>
      </c>
      <c r="I15" s="137">
        <v>26</v>
      </c>
      <c r="J15" s="125">
        <f>I15*1</f>
        <v>26</v>
      </c>
      <c r="K15" s="137"/>
      <c r="L15" s="125">
        <v>0</v>
      </c>
      <c r="M15" s="137"/>
      <c r="N15" s="125">
        <v>0</v>
      </c>
      <c r="O15" s="137">
        <v>5</v>
      </c>
      <c r="P15" s="123">
        <f>IF(O15&gt;10,80,O15*8)</f>
        <v>40</v>
      </c>
      <c r="Q15" s="137">
        <v>8</v>
      </c>
      <c r="R15" s="123">
        <f>Q15*12</f>
        <v>96</v>
      </c>
      <c r="S15" s="137"/>
      <c r="T15" s="126">
        <f>S15*4</f>
        <v>0</v>
      </c>
      <c r="U15" s="137" t="s">
        <v>78</v>
      </c>
      <c r="V15" s="123">
        <f>IF(U15="si",40,0)</f>
        <v>40</v>
      </c>
      <c r="W15" s="127">
        <f>F15+H15+J15+L15+N15+P15+R15+T15+V15</f>
        <v>554</v>
      </c>
      <c r="X15" s="136" t="s">
        <v>78</v>
      </c>
      <c r="Y15" s="123">
        <v>24</v>
      </c>
      <c r="Z15" s="137"/>
      <c r="AA15" s="123">
        <f>Z15*16</f>
        <v>0</v>
      </c>
      <c r="AB15" s="137"/>
      <c r="AC15" s="123"/>
      <c r="AD15" s="137"/>
      <c r="AE15" s="126">
        <f>IF(AD15="si",24,0)</f>
        <v>0</v>
      </c>
      <c r="AF15" s="129">
        <f>Y15+AA15+AC15+AE15</f>
        <v>24</v>
      </c>
      <c r="AG15" s="137"/>
      <c r="AH15" s="123">
        <f>IF(AG15="si",12,0)</f>
        <v>0</v>
      </c>
      <c r="AI15" s="137"/>
      <c r="AJ15" s="123">
        <f>IF(AI15="si",12,0)</f>
        <v>0</v>
      </c>
      <c r="AK15" s="130">
        <v>0</v>
      </c>
      <c r="AL15" s="131">
        <v>578</v>
      </c>
      <c r="AM15" s="138"/>
    </row>
    <row r="16" spans="1:39" s="93" customFormat="1" ht="12.75">
      <c r="A16" s="119">
        <v>10</v>
      </c>
      <c r="B16" s="134" t="s">
        <v>99</v>
      </c>
      <c r="C16" s="134" t="s">
        <v>100</v>
      </c>
      <c r="D16" s="135">
        <v>65</v>
      </c>
      <c r="E16" s="136">
        <v>176</v>
      </c>
      <c r="F16" s="123">
        <f>E16*2</f>
        <v>352</v>
      </c>
      <c r="G16" s="137"/>
      <c r="H16" s="123">
        <f>G16*2</f>
        <v>0</v>
      </c>
      <c r="I16" s="137">
        <v>30</v>
      </c>
      <c r="J16" s="125">
        <f>I16*1</f>
        <v>30</v>
      </c>
      <c r="K16" s="137"/>
      <c r="L16" s="125">
        <v>0</v>
      </c>
      <c r="M16" s="137"/>
      <c r="N16" s="125">
        <v>0</v>
      </c>
      <c r="O16" s="137">
        <v>5</v>
      </c>
      <c r="P16" s="123">
        <f>IF(O16&gt;10,80,O16*8)</f>
        <v>40</v>
      </c>
      <c r="Q16" s="137">
        <v>8</v>
      </c>
      <c r="R16" s="123">
        <f>Q16*12</f>
        <v>96</v>
      </c>
      <c r="S16" s="137"/>
      <c r="T16" s="126">
        <f>S16*4</f>
        <v>0</v>
      </c>
      <c r="U16" s="137" t="s">
        <v>78</v>
      </c>
      <c r="V16" s="123">
        <f>IF(U16="si",40,0)</f>
        <v>40</v>
      </c>
      <c r="W16" s="127">
        <f>F16+H16+J16+L16+N16+P16+R16+T16+V16</f>
        <v>558</v>
      </c>
      <c r="X16" s="136"/>
      <c r="Y16" s="123">
        <f>IF(X16="si",24,0)</f>
        <v>0</v>
      </c>
      <c r="Z16" s="137"/>
      <c r="AA16" s="123">
        <f>Z16*16</f>
        <v>0</v>
      </c>
      <c r="AB16" s="137"/>
      <c r="AC16" s="123">
        <f>AB16*12</f>
        <v>0</v>
      </c>
      <c r="AD16" s="137"/>
      <c r="AE16" s="126">
        <f>IF(AD16="si",24,0)</f>
        <v>0</v>
      </c>
      <c r="AF16" s="129">
        <f>Y16+AA16+AC16+AE16</f>
        <v>0</v>
      </c>
      <c r="AG16" s="137"/>
      <c r="AH16" s="123">
        <f>IF(AG16="si",12,0)</f>
        <v>0</v>
      </c>
      <c r="AI16" s="137"/>
      <c r="AJ16" s="123">
        <f>IF(AI16="si",12,0)</f>
        <v>0</v>
      </c>
      <c r="AK16" s="130">
        <v>0</v>
      </c>
      <c r="AL16" s="131">
        <f>W16+AF16+AK16</f>
        <v>558</v>
      </c>
      <c r="AM16" s="138"/>
    </row>
    <row r="17" spans="1:39" s="93" customFormat="1" ht="12.75">
      <c r="A17" s="119">
        <v>11</v>
      </c>
      <c r="B17" s="134" t="s">
        <v>93</v>
      </c>
      <c r="C17" s="134" t="s">
        <v>94</v>
      </c>
      <c r="D17" s="135">
        <v>53</v>
      </c>
      <c r="E17" s="136">
        <v>164</v>
      </c>
      <c r="F17" s="123">
        <f t="shared" si="1"/>
        <v>328</v>
      </c>
      <c r="G17" s="137"/>
      <c r="H17" s="123">
        <f t="shared" si="9"/>
        <v>0</v>
      </c>
      <c r="I17" s="137">
        <v>32</v>
      </c>
      <c r="J17" s="125">
        <f t="shared" si="16"/>
        <v>32</v>
      </c>
      <c r="K17" s="137"/>
      <c r="L17" s="125">
        <v>0</v>
      </c>
      <c r="M17" s="137"/>
      <c r="N17" s="125">
        <v>0</v>
      </c>
      <c r="O17" s="137">
        <v>5</v>
      </c>
      <c r="P17" s="123">
        <f t="shared" si="2"/>
        <v>40</v>
      </c>
      <c r="Q17" s="137">
        <v>3</v>
      </c>
      <c r="R17" s="123">
        <f t="shared" si="3"/>
        <v>36</v>
      </c>
      <c r="S17" s="137"/>
      <c r="T17" s="126">
        <f t="shared" si="10"/>
        <v>0</v>
      </c>
      <c r="U17" s="137"/>
      <c r="V17" s="123">
        <f t="shared" si="4"/>
        <v>0</v>
      </c>
      <c r="W17" s="127">
        <f t="shared" si="5"/>
        <v>436</v>
      </c>
      <c r="X17" s="136" t="s">
        <v>78</v>
      </c>
      <c r="Y17" s="123">
        <f t="shared" si="6"/>
        <v>24</v>
      </c>
      <c r="Z17" s="137"/>
      <c r="AA17" s="123">
        <f t="shared" si="11"/>
        <v>0</v>
      </c>
      <c r="AB17" s="137"/>
      <c r="AC17" s="123">
        <f>AB17*12</f>
        <v>0</v>
      </c>
      <c r="AD17" s="137"/>
      <c r="AE17" s="126">
        <f t="shared" si="13"/>
        <v>0</v>
      </c>
      <c r="AF17" s="129">
        <f t="shared" si="14"/>
        <v>24</v>
      </c>
      <c r="AG17" s="137"/>
      <c r="AH17" s="123">
        <f t="shared" si="7"/>
        <v>0</v>
      </c>
      <c r="AI17" s="137"/>
      <c r="AJ17" s="123">
        <f t="shared" si="15"/>
        <v>0</v>
      </c>
      <c r="AK17" s="130">
        <v>0</v>
      </c>
      <c r="AL17" s="131">
        <f t="shared" si="8"/>
        <v>460</v>
      </c>
      <c r="AM17" s="138"/>
    </row>
    <row r="18" spans="1:39" s="93" customFormat="1" ht="12.75">
      <c r="A18" s="133">
        <v>12</v>
      </c>
      <c r="B18" s="134" t="s">
        <v>95</v>
      </c>
      <c r="C18" s="134" t="s">
        <v>96</v>
      </c>
      <c r="D18" s="135">
        <v>54</v>
      </c>
      <c r="E18" s="136">
        <v>116</v>
      </c>
      <c r="F18" s="123">
        <f>E18*2</f>
        <v>232</v>
      </c>
      <c r="G18" s="137"/>
      <c r="H18" s="123">
        <f>G18*2</f>
        <v>0</v>
      </c>
      <c r="I18" s="137">
        <v>75</v>
      </c>
      <c r="J18" s="125">
        <v>66</v>
      </c>
      <c r="K18" s="137"/>
      <c r="L18" s="125">
        <v>0</v>
      </c>
      <c r="M18" s="137"/>
      <c r="N18" s="125">
        <v>0</v>
      </c>
      <c r="O18" s="137">
        <v>5</v>
      </c>
      <c r="P18" s="123">
        <f>IF(O18&gt;10,80,O18*8)</f>
        <v>40</v>
      </c>
      <c r="Q18" s="137">
        <v>3</v>
      </c>
      <c r="R18" s="123">
        <f>Q18*12</f>
        <v>36</v>
      </c>
      <c r="S18" s="137"/>
      <c r="T18" s="126">
        <f>S18*4</f>
        <v>0</v>
      </c>
      <c r="U18" s="137"/>
      <c r="V18" s="123">
        <f>IF(U18="si",40,0)</f>
        <v>0</v>
      </c>
      <c r="W18" s="127">
        <f>F18+H18+J18+L18+N18+P18+R18+T18+V18</f>
        <v>374</v>
      </c>
      <c r="X18" s="136" t="s">
        <v>78</v>
      </c>
      <c r="Y18" s="123">
        <f>IF(X18="si",24,0)</f>
        <v>24</v>
      </c>
      <c r="Z18" s="137"/>
      <c r="AA18" s="123">
        <f>Z18*16</f>
        <v>0</v>
      </c>
      <c r="AB18" s="137"/>
      <c r="AC18" s="123">
        <f>AB18*12</f>
        <v>0</v>
      </c>
      <c r="AD18" s="137"/>
      <c r="AE18" s="126">
        <f>IF(AD18="si",24,0)</f>
        <v>0</v>
      </c>
      <c r="AF18" s="129">
        <f>Y18+AA18+AC18+AE18</f>
        <v>24</v>
      </c>
      <c r="AG18" s="137"/>
      <c r="AH18" s="123">
        <f>IF(AG18="si",12,0)</f>
        <v>0</v>
      </c>
      <c r="AI18" s="137"/>
      <c r="AJ18" s="123">
        <f>IF(AI18="si",12,0)</f>
        <v>0</v>
      </c>
      <c r="AK18" s="130">
        <v>0</v>
      </c>
      <c r="AL18" s="131">
        <f>W18+AF18+AK18</f>
        <v>398</v>
      </c>
      <c r="AM18" s="138"/>
    </row>
    <row r="19" spans="1:39" s="93" customFormat="1" ht="12.75">
      <c r="A19" s="133">
        <v>13</v>
      </c>
      <c r="B19" s="134" t="s">
        <v>103</v>
      </c>
      <c r="C19" s="134" t="s">
        <v>104</v>
      </c>
      <c r="D19" s="135">
        <v>57</v>
      </c>
      <c r="E19" s="136">
        <v>116</v>
      </c>
      <c r="F19" s="123">
        <f t="shared" si="1"/>
        <v>232</v>
      </c>
      <c r="G19" s="137"/>
      <c r="H19" s="123">
        <f t="shared" si="9"/>
        <v>0</v>
      </c>
      <c r="I19" s="137">
        <v>73</v>
      </c>
      <c r="J19" s="125">
        <v>65</v>
      </c>
      <c r="K19" s="137"/>
      <c r="L19" s="125">
        <v>0</v>
      </c>
      <c r="M19" s="137"/>
      <c r="N19" s="125">
        <v>0</v>
      </c>
      <c r="O19" s="137">
        <v>5</v>
      </c>
      <c r="P19" s="123">
        <f t="shared" si="2"/>
        <v>40</v>
      </c>
      <c r="Q19" s="137">
        <v>3</v>
      </c>
      <c r="R19" s="123">
        <f t="shared" si="3"/>
        <v>36</v>
      </c>
      <c r="S19" s="137"/>
      <c r="T19" s="126">
        <f t="shared" si="10"/>
        <v>0</v>
      </c>
      <c r="U19" s="137"/>
      <c r="V19" s="123">
        <f t="shared" si="4"/>
        <v>0</v>
      </c>
      <c r="W19" s="127">
        <f t="shared" si="5"/>
        <v>373</v>
      </c>
      <c r="X19" s="136" t="s">
        <v>78</v>
      </c>
      <c r="Y19" s="123">
        <f t="shared" si="6"/>
        <v>24</v>
      </c>
      <c r="Z19" s="137"/>
      <c r="AA19" s="123">
        <f t="shared" si="11"/>
        <v>0</v>
      </c>
      <c r="AB19" s="137"/>
      <c r="AC19" s="123">
        <f>AB19*12</f>
        <v>0</v>
      </c>
      <c r="AD19" s="137"/>
      <c r="AE19" s="126">
        <f t="shared" si="13"/>
        <v>0</v>
      </c>
      <c r="AF19" s="129">
        <f t="shared" si="14"/>
        <v>24</v>
      </c>
      <c r="AG19" s="137"/>
      <c r="AH19" s="123">
        <f t="shared" si="7"/>
        <v>0</v>
      </c>
      <c r="AI19" s="137"/>
      <c r="AJ19" s="123">
        <f t="shared" si="15"/>
        <v>0</v>
      </c>
      <c r="AK19" s="130">
        <v>0</v>
      </c>
      <c r="AL19" s="131">
        <f t="shared" si="8"/>
        <v>397</v>
      </c>
      <c r="AM19" s="138"/>
    </row>
    <row r="20" spans="1:39" s="105" customFormat="1" ht="12.75">
      <c r="A20" s="97"/>
      <c r="B20" s="97"/>
      <c r="C20" s="97"/>
      <c r="D20" s="104"/>
      <c r="E20" s="104"/>
      <c r="F20" s="100"/>
      <c r="G20" s="104"/>
      <c r="H20" s="100"/>
      <c r="I20" s="104"/>
      <c r="J20" s="101"/>
      <c r="K20" s="104"/>
      <c r="L20" s="101"/>
      <c r="M20" s="104"/>
      <c r="N20" s="101"/>
      <c r="O20" s="104"/>
      <c r="P20" s="100"/>
      <c r="Q20" s="104"/>
      <c r="R20" s="100"/>
      <c r="S20" s="104"/>
      <c r="T20" s="100"/>
      <c r="U20" s="104"/>
      <c r="V20" s="100"/>
      <c r="W20" s="100"/>
      <c r="X20" s="104"/>
      <c r="Y20" s="100"/>
      <c r="Z20" s="104"/>
      <c r="AA20" s="100"/>
      <c r="AB20" s="104"/>
      <c r="AC20" s="100"/>
      <c r="AD20" s="104"/>
      <c r="AE20" s="100"/>
      <c r="AF20" s="100"/>
      <c r="AG20" s="104"/>
      <c r="AH20" s="100"/>
      <c r="AI20" s="104"/>
      <c r="AJ20" s="100"/>
      <c r="AK20" s="101"/>
      <c r="AL20" s="102"/>
      <c r="AM20" s="103"/>
    </row>
    <row r="21" spans="1:39" s="105" customFormat="1" ht="12.75">
      <c r="A21" s="97"/>
      <c r="B21" s="97"/>
      <c r="C21" s="97"/>
      <c r="D21" s="104"/>
      <c r="E21" s="104"/>
      <c r="F21" s="100"/>
      <c r="G21" s="104"/>
      <c r="H21" s="100"/>
      <c r="I21" s="104"/>
      <c r="J21" s="101"/>
      <c r="K21" s="104"/>
      <c r="L21" s="101"/>
      <c r="M21" s="104"/>
      <c r="N21" s="101"/>
      <c r="O21" s="104"/>
      <c r="P21" s="100"/>
      <c r="Q21" s="104"/>
      <c r="R21" s="100"/>
      <c r="S21" s="104"/>
      <c r="T21" s="100"/>
      <c r="U21" s="104"/>
      <c r="V21" s="100"/>
      <c r="W21" s="100"/>
      <c r="X21" s="104"/>
      <c r="Y21" s="100"/>
      <c r="Z21" s="104"/>
      <c r="AA21" s="100"/>
      <c r="AB21" s="104"/>
      <c r="AC21" s="100"/>
      <c r="AD21" s="104"/>
      <c r="AE21" s="100"/>
      <c r="AF21" s="100"/>
      <c r="AG21" s="104"/>
      <c r="AH21" s="100"/>
      <c r="AI21" s="104"/>
      <c r="AJ21" s="100"/>
      <c r="AK21" s="101"/>
      <c r="AL21" s="102"/>
      <c r="AM21" s="103"/>
    </row>
    <row r="22" spans="1:53" ht="15">
      <c r="A22" s="107" t="s">
        <v>71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</row>
    <row r="23" spans="1:53" ht="15">
      <c r="A23" s="108" t="s">
        <v>72</v>
      </c>
      <c r="B23" s="94"/>
      <c r="C23" s="109"/>
      <c r="D23" s="95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1"/>
      <c r="S23" s="111"/>
      <c r="T23" s="111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</row>
    <row r="24" spans="1:53" ht="15">
      <c r="A24" s="95" t="s">
        <v>73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</row>
    <row r="25" spans="1:53" ht="15">
      <c r="A25" s="112" t="s">
        <v>74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6"/>
      <c r="AL25" s="96"/>
      <c r="AM25" s="97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</row>
    <row r="26" spans="1:53" ht="15">
      <c r="A26" s="107" t="s">
        <v>102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6"/>
      <c r="AL26" s="96"/>
      <c r="AM26" s="97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</row>
    <row r="27" spans="1:53" ht="15">
      <c r="A27" s="93"/>
      <c r="B27" s="107" t="s">
        <v>75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6"/>
      <c r="AL27" s="96"/>
      <c r="AM27" s="11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</row>
    <row r="28" spans="1:53" ht="15">
      <c r="A28" s="93"/>
      <c r="B28" s="107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6"/>
      <c r="AL28" s="96"/>
      <c r="AM28" s="11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</row>
    <row r="29" s="115" customFormat="1" ht="12"/>
    <row r="30" spans="1:53" ht="13.5">
      <c r="A30" s="93"/>
      <c r="B30" s="117" t="s">
        <v>108</v>
      </c>
      <c r="C30" s="98"/>
      <c r="D30" s="93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96"/>
      <c r="AI30" s="97"/>
      <c r="AJ30" s="96"/>
      <c r="AK30" s="96"/>
      <c r="AL30" s="96"/>
      <c r="AM30" s="11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</row>
    <row r="32" spans="1:36" ht="15">
      <c r="A32" s="97"/>
      <c r="B32" s="97"/>
      <c r="C32" s="99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114" t="s">
        <v>101</v>
      </c>
      <c r="AD32" s="97"/>
      <c r="AE32" s="97"/>
      <c r="AF32" s="97"/>
      <c r="AG32" s="97"/>
      <c r="AH32" s="97"/>
      <c r="AI32" s="97"/>
      <c r="AJ32" s="97"/>
    </row>
    <row r="33" spans="1:36" ht="15">
      <c r="A33" s="97"/>
      <c r="B33" s="98"/>
      <c r="C33" s="143" t="s">
        <v>106</v>
      </c>
      <c r="D33" s="143"/>
      <c r="E33" s="143"/>
      <c r="F33" s="143"/>
      <c r="G33" s="143"/>
      <c r="H33" s="143"/>
      <c r="I33" s="143"/>
      <c r="J33" s="96"/>
      <c r="K33" s="97"/>
      <c r="L33" s="96"/>
      <c r="M33" s="96"/>
      <c r="N33" s="96"/>
      <c r="O33" s="97"/>
      <c r="P33" s="96"/>
      <c r="Q33" s="97"/>
      <c r="R33" s="96"/>
      <c r="S33" s="96"/>
      <c r="T33" s="96"/>
      <c r="U33" s="96"/>
      <c r="V33" s="96"/>
      <c r="W33" s="96"/>
      <c r="X33" s="97"/>
      <c r="Y33" s="96"/>
      <c r="Z33" s="97"/>
      <c r="AA33" s="106"/>
      <c r="AB33" s="139" t="s">
        <v>105</v>
      </c>
      <c r="AC33" s="140"/>
      <c r="AD33" s="140"/>
      <c r="AE33" s="140"/>
      <c r="AF33" s="140"/>
      <c r="AG33" s="140"/>
      <c r="AH33" s="140"/>
      <c r="AI33" s="140"/>
      <c r="AJ33" s="140"/>
    </row>
    <row r="34" spans="1:36" ht="12.75">
      <c r="A34" s="97"/>
      <c r="B34" s="98"/>
      <c r="C34" s="98"/>
      <c r="D34" s="97"/>
      <c r="E34" s="97"/>
      <c r="F34" s="96"/>
      <c r="G34" s="97"/>
      <c r="H34" s="96"/>
      <c r="I34" s="96"/>
      <c r="J34" s="96"/>
      <c r="K34" s="97"/>
      <c r="L34" s="96"/>
      <c r="M34" s="96"/>
      <c r="N34" s="96"/>
      <c r="O34" s="97"/>
      <c r="P34" s="96"/>
      <c r="Q34" s="97"/>
      <c r="R34" s="96"/>
      <c r="S34" s="96"/>
      <c r="T34" s="96"/>
      <c r="U34" s="96"/>
      <c r="V34" s="96"/>
      <c r="W34" s="96"/>
      <c r="X34" s="97"/>
      <c r="Y34" s="96"/>
      <c r="Z34" s="97"/>
      <c r="AA34" s="96"/>
      <c r="AB34" s="97"/>
      <c r="AC34" s="96"/>
      <c r="AD34" s="97"/>
      <c r="AE34" s="96"/>
      <c r="AF34" s="96"/>
      <c r="AG34" s="97"/>
      <c r="AH34" s="96"/>
      <c r="AI34" s="97"/>
      <c r="AJ34" s="96"/>
    </row>
    <row r="35" ht="12.75">
      <c r="AA35" s="116" t="s">
        <v>109</v>
      </c>
    </row>
  </sheetData>
  <sheetProtection/>
  <mergeCells count="4">
    <mergeCell ref="AB33:AJ33"/>
    <mergeCell ref="B2:C2"/>
    <mergeCell ref="B3:C3"/>
    <mergeCell ref="C33:I33"/>
  </mergeCells>
  <printOptions/>
  <pageMargins left="0.56" right="0.28" top="0.67" bottom="0.52" header="0.27" footer="0.23"/>
  <pageSetup horizontalDpi="600" verticalDpi="600" orientation="landscape" paperSize="8" scale="94" r:id="rId1"/>
  <colBreaks count="1" manualBreakCount="1">
    <brk id="42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Amministrativo3</cp:lastModifiedBy>
  <cp:lastPrinted>2015-04-14T11:02:59Z</cp:lastPrinted>
  <dcterms:created xsi:type="dcterms:W3CDTF">2010-05-11T10:25:28Z</dcterms:created>
  <dcterms:modified xsi:type="dcterms:W3CDTF">2015-05-18T09:20:20Z</dcterms:modified>
  <cp:category/>
  <cp:version/>
  <cp:contentType/>
  <cp:contentStatus/>
</cp:coreProperties>
</file>